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charts/style7.xml" ContentType="application/vnd.ms-office.chart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charts/colors7.xml" ContentType="application/vnd.ms-office.chartcolorstyle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160" yWindow="1080" windowWidth="26640" windowHeight="15795" activeTab="1"/>
  </bookViews>
  <sheets>
    <sheet name="Global" sheetId="1" r:id="rId1"/>
    <sheet name="Ocean" sheetId="2" r:id="rId2"/>
    <sheet name="Land" sheetId="3" r:id="rId3"/>
    <sheet name="Tropics Ocean (30)" sheetId="4" r:id="rId4"/>
    <sheet name="NEWS TM Table" sheetId="5" r:id="rId5"/>
  </sheets>
  <externalReferences>
    <externalReference r:id="rId6"/>
  </externalReferences>
  <definedNames>
    <definedName name="_xlnm.Print_Area" localSheetId="0">Global!$A$2:$Q$16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2"/>
  <c r="P16"/>
  <c r="O16"/>
  <c r="N16"/>
  <c r="M16"/>
  <c r="L16"/>
  <c r="K16"/>
  <c r="J16"/>
  <c r="I16"/>
  <c r="H16"/>
  <c r="G16"/>
  <c r="F16"/>
  <c r="E16"/>
  <c r="D16"/>
  <c r="C16"/>
  <c r="B16"/>
  <c r="C15"/>
  <c r="S15"/>
  <c r="Q15"/>
  <c r="P15"/>
  <c r="P76"/>
  <c r="O15"/>
  <c r="N15"/>
  <c r="N76"/>
  <c r="M15"/>
  <c r="M76"/>
  <c r="L15"/>
  <c r="L76"/>
  <c r="K15"/>
  <c r="J15"/>
  <c r="J76"/>
  <c r="I15"/>
  <c r="I76"/>
  <c r="H15"/>
  <c r="T15"/>
  <c r="G15"/>
  <c r="F15"/>
  <c r="F76"/>
  <c r="E15"/>
  <c r="E76"/>
  <c r="D15"/>
  <c r="D76"/>
  <c r="B15"/>
  <c r="B76"/>
  <c r="Q76"/>
  <c r="P13"/>
  <c r="O14"/>
  <c r="N14"/>
  <c r="M14"/>
  <c r="L14"/>
  <c r="K14"/>
  <c r="J14"/>
  <c r="O13"/>
  <c r="N13"/>
  <c r="M13"/>
  <c r="L13"/>
  <c r="L73"/>
  <c r="O76"/>
  <c r="K76"/>
  <c r="G76"/>
  <c r="C76"/>
  <c r="Q75"/>
  <c r="P75"/>
  <c r="O75"/>
  <c r="N75"/>
  <c r="M75"/>
  <c r="L75"/>
  <c r="K75"/>
  <c r="J75"/>
  <c r="I75"/>
  <c r="H75"/>
  <c r="G75"/>
  <c r="F75"/>
  <c r="E75"/>
  <c r="D75"/>
  <c r="C75"/>
  <c r="B75"/>
  <c r="Q74"/>
  <c r="P74"/>
  <c r="O74"/>
  <c r="N74"/>
  <c r="M74"/>
  <c r="L74"/>
  <c r="K74"/>
  <c r="J74"/>
  <c r="I74"/>
  <c r="H74"/>
  <c r="F74"/>
  <c r="E74"/>
  <c r="D74"/>
  <c r="C74"/>
  <c r="B74"/>
  <c r="Q73"/>
  <c r="P73"/>
  <c r="O73"/>
  <c r="N73"/>
  <c r="M73"/>
  <c r="K73"/>
  <c r="J73"/>
  <c r="I73"/>
  <c r="H73"/>
  <c r="G73"/>
  <c r="F73"/>
  <c r="E73"/>
  <c r="D73"/>
  <c r="C73"/>
  <c r="B73"/>
  <c r="Q72"/>
  <c r="P72"/>
  <c r="O72"/>
  <c r="N72"/>
  <c r="M72"/>
  <c r="K72"/>
  <c r="J72"/>
  <c r="I72"/>
  <c r="H72"/>
  <c r="G72"/>
  <c r="F72"/>
  <c r="E72"/>
  <c r="D72"/>
  <c r="C72"/>
  <c r="B72"/>
  <c r="Q71"/>
  <c r="P71"/>
  <c r="O71"/>
  <c r="N71"/>
  <c r="M71"/>
  <c r="K71"/>
  <c r="J71"/>
  <c r="I71"/>
  <c r="H71"/>
  <c r="G71"/>
  <c r="F71"/>
  <c r="E71"/>
  <c r="D71"/>
  <c r="C71"/>
  <c r="B71"/>
  <c r="Q70"/>
  <c r="P70"/>
  <c r="O70"/>
  <c r="N70"/>
  <c r="M70"/>
  <c r="L70"/>
  <c r="K70"/>
  <c r="J70"/>
  <c r="I70"/>
  <c r="H70"/>
  <c r="G70"/>
  <c r="F70"/>
  <c r="E70"/>
  <c r="D70"/>
  <c r="C70"/>
  <c r="B70"/>
  <c r="Q69"/>
  <c r="P69"/>
  <c r="O69"/>
  <c r="N69"/>
  <c r="M69"/>
  <c r="L69"/>
  <c r="K69"/>
  <c r="J69"/>
  <c r="I69"/>
  <c r="H69"/>
  <c r="G69"/>
  <c r="F69"/>
  <c r="E69"/>
  <c r="D69"/>
  <c r="C69"/>
  <c r="B69"/>
  <c r="Q68"/>
  <c r="P68"/>
  <c r="O68"/>
  <c r="N68"/>
  <c r="M68"/>
  <c r="L68"/>
  <c r="K68"/>
  <c r="J68"/>
  <c r="I68"/>
  <c r="H68"/>
  <c r="G68"/>
  <c r="F68"/>
  <c r="E68"/>
  <c r="D68"/>
  <c r="C68"/>
  <c r="B68"/>
  <c r="Q67"/>
  <c r="P67"/>
  <c r="O67"/>
  <c r="N67"/>
  <c r="M67"/>
  <c r="L67"/>
  <c r="K67"/>
  <c r="J67"/>
  <c r="I67"/>
  <c r="H67"/>
  <c r="G67"/>
  <c r="F67"/>
  <c r="E67"/>
  <c r="D67"/>
  <c r="C67"/>
  <c r="B67"/>
  <c r="E13" i="3"/>
  <c r="Q76"/>
  <c r="P76"/>
  <c r="O76"/>
  <c r="N76"/>
  <c r="M76"/>
  <c r="L76"/>
  <c r="K76"/>
  <c r="J76"/>
  <c r="I76"/>
  <c r="H76"/>
  <c r="G76"/>
  <c r="F76"/>
  <c r="E76"/>
  <c r="D76"/>
  <c r="C76"/>
  <c r="B76"/>
  <c r="Q75"/>
  <c r="P75"/>
  <c r="O75"/>
  <c r="N75"/>
  <c r="M75"/>
  <c r="L75"/>
  <c r="K75"/>
  <c r="J75"/>
  <c r="I75"/>
  <c r="H75"/>
  <c r="G75"/>
  <c r="F75"/>
  <c r="E75"/>
  <c r="D75"/>
  <c r="C75"/>
  <c r="B75"/>
  <c r="Q74"/>
  <c r="P74"/>
  <c r="O74"/>
  <c r="N74"/>
  <c r="M74"/>
  <c r="L74"/>
  <c r="K74"/>
  <c r="J74"/>
  <c r="I74"/>
  <c r="H74"/>
  <c r="F74"/>
  <c r="E74"/>
  <c r="D74"/>
  <c r="C74"/>
  <c r="B74"/>
  <c r="Q73"/>
  <c r="P73"/>
  <c r="O73"/>
  <c r="N73"/>
  <c r="M73"/>
  <c r="L73"/>
  <c r="K73"/>
  <c r="J73"/>
  <c r="I73"/>
  <c r="H73"/>
  <c r="G73"/>
  <c r="F73"/>
  <c r="E73"/>
  <c r="D73"/>
  <c r="C73"/>
  <c r="B73"/>
  <c r="Q72"/>
  <c r="P72"/>
  <c r="O72"/>
  <c r="N72"/>
  <c r="M72"/>
  <c r="L72"/>
  <c r="K72"/>
  <c r="J72"/>
  <c r="I72"/>
  <c r="H72"/>
  <c r="G72"/>
  <c r="F72"/>
  <c r="E72"/>
  <c r="D72"/>
  <c r="C72"/>
  <c r="B72"/>
  <c r="Q71"/>
  <c r="P71"/>
  <c r="O71"/>
  <c r="N71"/>
  <c r="M71"/>
  <c r="L71"/>
  <c r="K71"/>
  <c r="J71"/>
  <c r="I71"/>
  <c r="H71"/>
  <c r="G71"/>
  <c r="F71"/>
  <c r="E71"/>
  <c r="D71"/>
  <c r="C71"/>
  <c r="B71"/>
  <c r="Q70"/>
  <c r="P70"/>
  <c r="O70"/>
  <c r="N70"/>
  <c r="M70"/>
  <c r="L70"/>
  <c r="K70"/>
  <c r="J70"/>
  <c r="I70"/>
  <c r="H70"/>
  <c r="G70"/>
  <c r="F70"/>
  <c r="E70"/>
  <c r="D70"/>
  <c r="C70"/>
  <c r="B70"/>
  <c r="Q69"/>
  <c r="P69"/>
  <c r="O69"/>
  <c r="N69"/>
  <c r="M69"/>
  <c r="L69"/>
  <c r="K69"/>
  <c r="J69"/>
  <c r="I69"/>
  <c r="H69"/>
  <c r="G69"/>
  <c r="F69"/>
  <c r="E69"/>
  <c r="D69"/>
  <c r="C69"/>
  <c r="B69"/>
  <c r="Q68"/>
  <c r="P68"/>
  <c r="O68"/>
  <c r="N68"/>
  <c r="M68"/>
  <c r="L68"/>
  <c r="K68"/>
  <c r="J68"/>
  <c r="I68"/>
  <c r="H68"/>
  <c r="G68"/>
  <c r="F68"/>
  <c r="E68"/>
  <c r="D68"/>
  <c r="C68"/>
  <c r="B68"/>
  <c r="Q67"/>
  <c r="P67"/>
  <c r="O67"/>
  <c r="N67"/>
  <c r="M67"/>
  <c r="L67"/>
  <c r="K67"/>
  <c r="J67"/>
  <c r="I67"/>
  <c r="H67"/>
  <c r="G67"/>
  <c r="F67"/>
  <c r="E67"/>
  <c r="D67"/>
  <c r="C67"/>
  <c r="B67"/>
  <c r="Q16"/>
  <c r="P16"/>
  <c r="O16"/>
  <c r="N16"/>
  <c r="M16"/>
  <c r="L16"/>
  <c r="K16"/>
  <c r="J16"/>
  <c r="I16"/>
  <c r="H16"/>
  <c r="G16"/>
  <c r="F16"/>
  <c r="E16"/>
  <c r="D16"/>
  <c r="C16"/>
  <c r="Q15"/>
  <c r="P15"/>
  <c r="O15"/>
  <c r="N15"/>
  <c r="M15"/>
  <c r="L15"/>
  <c r="K15"/>
  <c r="J15"/>
  <c r="I15"/>
  <c r="H15"/>
  <c r="G15"/>
  <c r="F15"/>
  <c r="E15"/>
  <c r="D15"/>
  <c r="C15"/>
  <c r="B16"/>
  <c r="B15"/>
  <c r="O14"/>
  <c r="N14"/>
  <c r="M14"/>
  <c r="L14"/>
  <c r="K14"/>
  <c r="J14"/>
  <c r="I14"/>
  <c r="H14"/>
  <c r="C14"/>
  <c r="P13"/>
  <c r="O13"/>
  <c r="N13"/>
  <c r="L13"/>
  <c r="M13"/>
  <c r="K13"/>
  <c r="J13"/>
  <c r="I13"/>
  <c r="H13"/>
  <c r="C13"/>
  <c r="C14" i="1"/>
  <c r="T15"/>
  <c r="S15"/>
  <c r="T11"/>
  <c r="S11"/>
  <c r="T10"/>
  <c r="S10"/>
  <c r="T9"/>
  <c r="S9"/>
  <c r="T8"/>
  <c r="S8"/>
  <c r="T7"/>
  <c r="S7"/>
  <c r="T6"/>
  <c r="S6"/>
  <c r="T5"/>
  <c r="S5"/>
  <c r="T4"/>
  <c r="S4"/>
  <c r="T3"/>
  <c r="S3"/>
  <c r="H76" i="2"/>
  <c r="L71"/>
  <c r="L72"/>
  <c r="Q76" i="1"/>
  <c r="Q75"/>
  <c r="N75"/>
  <c r="Q74"/>
  <c r="Q73"/>
  <c r="Q72"/>
  <c r="Q71"/>
  <c r="Q70"/>
  <c r="Q69"/>
  <c r="Q68"/>
  <c r="Q67"/>
  <c r="Q16"/>
  <c r="P16"/>
  <c r="O16"/>
  <c r="N16"/>
  <c r="M16"/>
  <c r="L16"/>
  <c r="K16"/>
  <c r="J16"/>
  <c r="I16"/>
  <c r="H16"/>
  <c r="G16"/>
  <c r="F16"/>
  <c r="E16"/>
  <c r="D16"/>
  <c r="C16"/>
  <c r="Q15"/>
  <c r="P15"/>
  <c r="O15"/>
  <c r="N15"/>
  <c r="M15"/>
  <c r="L15"/>
  <c r="K15"/>
  <c r="J15"/>
  <c r="I15"/>
  <c r="H15"/>
  <c r="G15"/>
  <c r="F15"/>
  <c r="E15"/>
  <c r="D15"/>
  <c r="C15"/>
  <c r="B16"/>
  <c r="B15"/>
  <c r="K44"/>
  <c r="M43"/>
  <c r="L43"/>
  <c r="K43"/>
  <c r="M42"/>
  <c r="L42"/>
  <c r="K42"/>
  <c r="M41"/>
  <c r="L41"/>
  <c r="K41"/>
  <c r="M40"/>
  <c r="L40"/>
  <c r="K40"/>
  <c r="M39"/>
  <c r="L39"/>
  <c r="K39"/>
  <c r="M38"/>
  <c r="L38"/>
  <c r="K38"/>
  <c r="M37"/>
  <c r="L37"/>
  <c r="K37"/>
  <c r="M36"/>
  <c r="L36"/>
  <c r="K36"/>
  <c r="M35"/>
  <c r="L35"/>
  <c r="K35"/>
  <c r="I44"/>
  <c r="I43"/>
  <c r="I42"/>
  <c r="I41"/>
  <c r="I40"/>
  <c r="I39"/>
  <c r="I38"/>
  <c r="I37"/>
  <c r="I36"/>
  <c r="I35"/>
  <c r="J44"/>
  <c r="H44"/>
  <c r="J43"/>
  <c r="H43"/>
  <c r="J42"/>
  <c r="H42"/>
  <c r="J41"/>
  <c r="H41"/>
  <c r="J40"/>
  <c r="H40"/>
  <c r="J39"/>
  <c r="H39"/>
  <c r="J38"/>
  <c r="H38"/>
  <c r="J37"/>
  <c r="H37"/>
  <c r="J36"/>
  <c r="H36"/>
  <c r="J35"/>
  <c r="H35"/>
  <c r="C13"/>
  <c r="O14"/>
  <c r="O13"/>
  <c r="O73"/>
  <c r="N14"/>
  <c r="N13"/>
  <c r="N73"/>
  <c r="M14"/>
  <c r="M46"/>
  <c r="M13"/>
  <c r="L14"/>
  <c r="L46"/>
  <c r="L13"/>
  <c r="H14"/>
  <c r="H46"/>
  <c r="I14"/>
  <c r="I46"/>
  <c r="K14"/>
  <c r="K46"/>
  <c r="K13"/>
  <c r="J14"/>
  <c r="J46"/>
  <c r="J13"/>
  <c r="G13"/>
  <c r="G73"/>
  <c r="F14"/>
  <c r="F13"/>
  <c r="F74"/>
  <c r="I13"/>
  <c r="H13"/>
  <c r="I14" i="2"/>
  <c r="H14"/>
  <c r="K13"/>
  <c r="J13"/>
  <c r="I13"/>
  <c r="H13"/>
  <c r="C13"/>
  <c r="K74" i="1"/>
  <c r="K70"/>
  <c r="K73"/>
  <c r="K69"/>
  <c r="K72"/>
  <c r="K68"/>
  <c r="K75"/>
  <c r="K71"/>
  <c r="K67"/>
  <c r="K76"/>
  <c r="L73"/>
  <c r="L69"/>
  <c r="L72"/>
  <c r="L68"/>
  <c r="L75"/>
  <c r="L71"/>
  <c r="L67"/>
  <c r="L74"/>
  <c r="L70"/>
  <c r="L76"/>
  <c r="C74"/>
  <c r="S74"/>
  <c r="S13"/>
  <c r="L45"/>
  <c r="N74"/>
  <c r="H76"/>
  <c r="T13"/>
  <c r="F76"/>
  <c r="E13" i="2"/>
  <c r="I76" i="1"/>
  <c r="I72"/>
  <c r="I68"/>
  <c r="I67"/>
  <c r="I75"/>
  <c r="I71"/>
  <c r="I74"/>
  <c r="I70"/>
  <c r="I73"/>
  <c r="I69"/>
  <c r="J75"/>
  <c r="J71"/>
  <c r="J74"/>
  <c r="J70"/>
  <c r="J73"/>
  <c r="J69"/>
  <c r="J72"/>
  <c r="J68"/>
  <c r="J76"/>
  <c r="M76"/>
  <c r="M72"/>
  <c r="M68"/>
  <c r="M75"/>
  <c r="M71"/>
  <c r="M67"/>
  <c r="M74"/>
  <c r="M70"/>
  <c r="M73"/>
  <c r="M69"/>
  <c r="F75"/>
  <c r="H70"/>
  <c r="H71"/>
  <c r="N76"/>
  <c r="H45"/>
  <c r="H67"/>
  <c r="H68"/>
  <c r="T68"/>
  <c r="H72"/>
  <c r="H73"/>
  <c r="J45"/>
  <c r="I45"/>
  <c r="F67"/>
  <c r="J67"/>
  <c r="N67"/>
  <c r="F68"/>
  <c r="N68"/>
  <c r="F69"/>
  <c r="N69"/>
  <c r="F70"/>
  <c r="N70"/>
  <c r="F71"/>
  <c r="N71"/>
  <c r="F72"/>
  <c r="N72"/>
  <c r="F73"/>
  <c r="O74"/>
  <c r="C75"/>
  <c r="S75"/>
  <c r="G75"/>
  <c r="O75"/>
  <c r="C76"/>
  <c r="G76"/>
  <c r="O76"/>
  <c r="H69"/>
  <c r="M45"/>
  <c r="K45"/>
  <c r="C67"/>
  <c r="S67"/>
  <c r="G67"/>
  <c r="O67"/>
  <c r="C68"/>
  <c r="S68"/>
  <c r="G68"/>
  <c r="O68"/>
  <c r="C69"/>
  <c r="S69"/>
  <c r="G69"/>
  <c r="O69"/>
  <c r="C70"/>
  <c r="S70"/>
  <c r="G70"/>
  <c r="O70"/>
  <c r="C71"/>
  <c r="S71"/>
  <c r="G71"/>
  <c r="O71"/>
  <c r="C72"/>
  <c r="S72"/>
  <c r="G72"/>
  <c r="O72"/>
  <c r="C73"/>
  <c r="S73"/>
  <c r="H74"/>
  <c r="T74"/>
  <c r="H75"/>
  <c r="B13"/>
  <c r="E13"/>
  <c r="P13"/>
  <c r="T71"/>
  <c r="T67"/>
  <c r="T70"/>
  <c r="T75"/>
  <c r="T69"/>
  <c r="T72"/>
  <c r="T73"/>
  <c r="B76"/>
  <c r="B75"/>
  <c r="B74"/>
  <c r="B73"/>
  <c r="B72"/>
  <c r="B71"/>
  <c r="B70"/>
  <c r="B69"/>
  <c r="B68"/>
  <c r="B67"/>
  <c r="P76"/>
  <c r="P75"/>
  <c r="P74"/>
  <c r="P73"/>
  <c r="P71"/>
  <c r="P70"/>
  <c r="P72"/>
  <c r="P69"/>
  <c r="P67"/>
  <c r="P68"/>
  <c r="E76"/>
  <c r="E75"/>
  <c r="E74"/>
  <c r="E73"/>
  <c r="E71"/>
  <c r="E69"/>
  <c r="E68"/>
  <c r="E72"/>
  <c r="E70"/>
  <c r="E67"/>
  <c r="D13"/>
  <c r="D76"/>
  <c r="D75"/>
  <c r="D70"/>
  <c r="D67"/>
  <c r="D74"/>
  <c r="D73"/>
  <c r="D69"/>
  <c r="D72"/>
  <c r="D71"/>
  <c r="D68"/>
</calcChain>
</file>

<file path=xl/sharedStrings.xml><?xml version="1.0" encoding="utf-8"?>
<sst xmlns="http://schemas.openxmlformats.org/spreadsheetml/2006/main" count="321" uniqueCount="97">
  <si>
    <t>Global</t>
  </si>
  <si>
    <t xml:space="preserve"> toanet</t>
  </si>
  <si>
    <t xml:space="preserve"> sfcnet</t>
  </si>
  <si>
    <t xml:space="preserve"> sfc-toa</t>
  </si>
  <si>
    <t xml:space="preserve"> sfcnetrad</t>
  </si>
  <si>
    <t xml:space="preserve"> lwtup</t>
  </si>
  <si>
    <t xml:space="preserve"> asrtoa</t>
  </si>
  <si>
    <t xml:space="preserve"> rlds</t>
  </si>
  <si>
    <t xml:space="preserve"> rlus</t>
  </si>
  <si>
    <t xml:space="preserve"> rsds</t>
  </si>
  <si>
    <t xml:space="preserve"> rsus</t>
  </si>
  <si>
    <t xml:space="preserve"> eflux</t>
  </si>
  <si>
    <t xml:space="preserve"> hflux</t>
  </si>
  <si>
    <t xml:space="preserve"> prec</t>
  </si>
  <si>
    <t xml:space="preserve"> evap</t>
  </si>
  <si>
    <t xml:space="preserve"> pme</t>
  </si>
  <si>
    <t xml:space="preserve"> tpw</t>
  </si>
  <si>
    <t xml:space="preserve"> Precipitation (mm day`a-1`n)</t>
  </si>
  <si>
    <t xml:space="preserve"> Evaporation (mm day`a-1`n)</t>
  </si>
  <si>
    <t xml:space="preserve"> P-E (mm day`a-1`n)</t>
  </si>
  <si>
    <t xml:space="preserve"> Total Column Water (mm)</t>
  </si>
  <si>
    <t>MERRA-2</t>
  </si>
  <si>
    <t>M2AMIP</t>
  </si>
  <si>
    <t>MERRA</t>
  </si>
  <si>
    <t>ERA-I</t>
  </si>
  <si>
    <t>ERA20C</t>
  </si>
  <si>
    <t>ERA20CM</t>
  </si>
  <si>
    <t>CFSR</t>
  </si>
  <si>
    <t>20CR</t>
  </si>
  <si>
    <t>JRA-55</t>
  </si>
  <si>
    <t>OBS</t>
  </si>
  <si>
    <t>Ocean</t>
  </si>
  <si>
    <t>Land</t>
  </si>
  <si>
    <t>Ocean(30)</t>
  </si>
  <si>
    <t>NEWS</t>
  </si>
  <si>
    <t>Budget Term</t>
  </si>
  <si>
    <t>Original</t>
  </si>
  <si>
    <t>e</t>
  </si>
  <si>
    <t>Constrained</t>
  </si>
  <si>
    <t>CERES*</t>
  </si>
  <si>
    <t>Incoming Solar</t>
  </si>
  <si>
    <t>F</t>
  </si>
  <si>
    <t>Outgoing Shortwave</t>
  </si>
  <si>
    <t>OSR</t>
  </si>
  <si>
    <t>Outgoing Longwave</t>
  </si>
  <si>
    <t>OLR</t>
  </si>
  <si>
    <t>Downwelling LW at SFC</t>
  </si>
  <si>
    <t>Downwelling SW at SFC</t>
  </si>
  <si>
    <t>Surface Emitted</t>
  </si>
  <si>
    <t>Surface Reflected</t>
  </si>
  <si>
    <t>Sensible Heating</t>
  </si>
  <si>
    <t>SH</t>
  </si>
  <si>
    <t>Precipitation LH</t>
  </si>
  <si>
    <t>LvP</t>
  </si>
  <si>
    <t>Evaporation LH</t>
  </si>
  <si>
    <t>LvE</t>
  </si>
  <si>
    <t>Surface Heat Storage</t>
  </si>
  <si>
    <t>Net Abs.</t>
  </si>
  <si>
    <t>Runoff</t>
  </si>
  <si>
    <t>Q</t>
  </si>
  <si>
    <t>Atmospheric Convergence</t>
  </si>
  <si>
    <t>C</t>
  </si>
  <si>
    <r>
      <t>LW</t>
    </r>
    <r>
      <rPr>
        <sz val="16"/>
        <color rgb="FF000000"/>
        <rFont val="Wingdings"/>
        <family val="2"/>
      </rPr>
      <t></t>
    </r>
    <r>
      <rPr>
        <sz val="16"/>
        <color rgb="FF000000"/>
        <rFont val="Calibri"/>
        <family val="2"/>
      </rPr>
      <t>sfc</t>
    </r>
  </si>
  <si>
    <r>
      <t>SW</t>
    </r>
    <r>
      <rPr>
        <sz val="16"/>
        <color rgb="FF000000"/>
        <rFont val="Wingdings"/>
        <family val="2"/>
      </rPr>
      <t></t>
    </r>
    <r>
      <rPr>
        <sz val="16"/>
        <color rgb="FF000000"/>
        <rFont val="Calibri"/>
        <family val="2"/>
      </rPr>
      <t>sfc</t>
    </r>
  </si>
  <si>
    <r>
      <t>LW</t>
    </r>
    <r>
      <rPr>
        <sz val="16"/>
        <color rgb="FF000000"/>
        <rFont val="Wingdings"/>
        <family val="2"/>
      </rPr>
      <t></t>
    </r>
    <r>
      <rPr>
        <sz val="16"/>
        <color rgb="FF000000"/>
        <rFont val="Calibri"/>
        <family val="2"/>
      </rPr>
      <t>sfc</t>
    </r>
  </si>
  <si>
    <r>
      <t>SW</t>
    </r>
    <r>
      <rPr>
        <sz val="16"/>
        <color rgb="FF000000"/>
        <rFont val="Wingdings"/>
        <family val="2"/>
      </rPr>
      <t></t>
    </r>
    <r>
      <rPr>
        <sz val="16"/>
        <color rgb="FF000000"/>
        <rFont val="Calibri"/>
        <family val="2"/>
      </rPr>
      <t>sfc</t>
    </r>
  </si>
  <si>
    <t>Global (Jan 2000 - Dec 2010)</t>
  </si>
  <si>
    <t>NEWS  Global</t>
  </si>
  <si>
    <t xml:space="preserve"> TOA ASR (W m-2)</t>
  </si>
  <si>
    <t xml:space="preserve"> TOA Net Flux (W m-2)</t>
  </si>
  <si>
    <t xml:space="preserve"> Sfc Net Flux (W m-2)</t>
  </si>
  <si>
    <t xml:space="preserve"> Global Net Flux (W m-2)</t>
  </si>
  <si>
    <t xml:space="preserve"> Sfc Net Rad (W m-2)</t>
  </si>
  <si>
    <t xml:space="preserve"> OLR (W m-2)</t>
  </si>
  <si>
    <t xml:space="preserve"> Sfc LE (W m-2)</t>
  </si>
  <si>
    <t xml:space="preserve"> Sfc Hs (W m-2)</t>
  </si>
  <si>
    <t>↑</t>
  </si>
  <si>
    <t>↓</t>
  </si>
  <si>
    <t xml:space="preserve"> Sfc LW↑ (W m-2)</t>
  </si>
  <si>
    <t xml:space="preserve"> Sfc SW↑ (W m-2)</t>
  </si>
  <si>
    <t xml:space="preserve"> Sfc LW↓ (W m-2)</t>
  </si>
  <si>
    <t xml:space="preserve"> Sfc SW↓ (W m-2)</t>
  </si>
  <si>
    <t>NEWS Err</t>
  </si>
  <si>
    <t xml:space="preserve"> Precipitation (mm day-1)</t>
  </si>
  <si>
    <t xml:space="preserve"> Evaporation (mm day-1)</t>
  </si>
  <si>
    <t xml:space="preserve"> P-E (mm day-1)</t>
  </si>
  <si>
    <t>Global Surface Energy (2000-2010)</t>
  </si>
  <si>
    <t>Reanalysis ENS</t>
  </si>
  <si>
    <t>Reanaysis Var</t>
  </si>
  <si>
    <t>Diffs From NEWS</t>
  </si>
  <si>
    <t xml:space="preserve"> LW↓ (W m-2)</t>
  </si>
  <si>
    <t xml:space="preserve"> SW↓ (W m-2)</t>
  </si>
  <si>
    <t>Ensemble</t>
  </si>
  <si>
    <t>- LW↑ (W m-2)</t>
  </si>
  <si>
    <t xml:space="preserve"> -SW↑ (W m-2)</t>
  </si>
  <si>
    <t xml:space="preserve"> -LE (W m-2)</t>
  </si>
  <si>
    <t xml:space="preserve"> -Hs (W m-2)</t>
  </si>
</sst>
</file>

<file path=xl/styles.xml><?xml version="1.0" encoding="utf-8"?>
<styleSheet xmlns="http://schemas.openxmlformats.org/spreadsheetml/2006/main">
  <numFmts count="4">
    <numFmt numFmtId="164" formatCode="0.0"/>
    <numFmt numFmtId="165" formatCode="\+\-0.0"/>
    <numFmt numFmtId="166" formatCode="\+\-\ 0.0"/>
    <numFmt numFmtId="167" formatCode="0.000"/>
  </numFmts>
  <fonts count="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color rgb="FF000000"/>
      <name val="Wingding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right"/>
    </xf>
    <xf numFmtId="0" fontId="2" fillId="0" borderId="0" xfId="1" applyFont="1" applyFill="1" applyBorder="1"/>
    <xf numFmtId="165" fontId="2" fillId="0" borderId="0" xfId="1" applyNumberFormat="1" applyFont="1" applyFill="1" applyBorder="1" applyAlignment="1">
      <alignment horizontal="left"/>
    </xf>
    <xf numFmtId="166" fontId="2" fillId="0" borderId="0" xfId="1" applyNumberFormat="1" applyFont="1" applyFill="1" applyBorder="1" applyAlignment="1">
      <alignment horizontal="left"/>
    </xf>
    <xf numFmtId="1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wrapText="1"/>
    </xf>
    <xf numFmtId="2" fontId="0" fillId="0" borderId="0" xfId="0" applyNumberFormat="1"/>
  </cellXfs>
  <cellStyles count="2">
    <cellStyle name="Normal" xfId="0" builtinId="0"/>
    <cellStyle name="Normal 9" xfId="1"/>
  </cellStyles>
  <dxfs count="0"/>
  <tableStyles count="0" defaultTableStyle="TableStyleMedium2" defaultPivotStyle="PivotStyleLight16"/>
  <colors>
    <mruColors>
      <color rgb="FFBF66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Global!$A$3</c:f>
              <c:strCache>
                <c:ptCount val="1"/>
                <c:pt idx="0">
                  <c:v>MERRA-2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Global!$B$3:$M$3</c:f>
              <c:numCache>
                <c:formatCode>0.0</c:formatCode>
                <c:ptCount val="12"/>
                <c:pt idx="0">
                  <c:v>-4.0228099999999998</c:v>
                </c:pt>
                <c:pt idx="1">
                  <c:v>-4.4954000000000001</c:v>
                </c:pt>
                <c:pt idx="2">
                  <c:v>1.38005</c:v>
                </c:pt>
                <c:pt idx="3">
                  <c:v>101.048</c:v>
                </c:pt>
                <c:pt idx="4">
                  <c:v>238.38900000000001</c:v>
                </c:pt>
                <c:pt idx="5">
                  <c:v>234.36600000000001</c:v>
                </c:pt>
                <c:pt idx="6">
                  <c:v>332.11099999999999</c:v>
                </c:pt>
                <c:pt idx="7">
                  <c:v>393.92099999999999</c:v>
                </c:pt>
                <c:pt idx="8">
                  <c:v>186.03899999999999</c:v>
                </c:pt>
                <c:pt idx="9">
                  <c:v>23.182500000000001</c:v>
                </c:pt>
                <c:pt idx="10">
                  <c:v>86.238699999999994</c:v>
                </c:pt>
                <c:pt idx="11">
                  <c:v>19.304200000000002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3B-E44B-B321-45995AAC63CD}"/>
            </c:ext>
          </c:extLst>
        </c:ser>
        <c:ser>
          <c:idx val="1"/>
          <c:order val="1"/>
          <c:tx>
            <c:strRef>
              <c:f>Global!$A$4</c:f>
              <c:strCache>
                <c:ptCount val="1"/>
                <c:pt idx="0">
                  <c:v>M2AMIP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Global!$B$4:$M$4</c:f>
              <c:numCache>
                <c:formatCode>0.0</c:formatCode>
                <c:ptCount val="12"/>
                <c:pt idx="0">
                  <c:v>-2.7667000000000002</c:v>
                </c:pt>
                <c:pt idx="1">
                  <c:v>-0.98060199999999997</c:v>
                </c:pt>
                <c:pt idx="2">
                  <c:v>-0.90320699999999998</c:v>
                </c:pt>
                <c:pt idx="3">
                  <c:v>103.426</c:v>
                </c:pt>
                <c:pt idx="4">
                  <c:v>238.952</c:v>
                </c:pt>
                <c:pt idx="5">
                  <c:v>236.18600000000001</c:v>
                </c:pt>
                <c:pt idx="6">
                  <c:v>332.95</c:v>
                </c:pt>
                <c:pt idx="7">
                  <c:v>394.173</c:v>
                </c:pt>
                <c:pt idx="8">
                  <c:v>188.23</c:v>
                </c:pt>
                <c:pt idx="9">
                  <c:v>23.580100000000002</c:v>
                </c:pt>
                <c:pt idx="10">
                  <c:v>85.023600000000002</c:v>
                </c:pt>
                <c:pt idx="11">
                  <c:v>19.383400000000002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3B-E44B-B321-45995AAC63CD}"/>
            </c:ext>
          </c:extLst>
        </c:ser>
        <c:ser>
          <c:idx val="2"/>
          <c:order val="2"/>
          <c:tx>
            <c:strRef>
              <c:f>Global!$A$5</c:f>
              <c:strCache>
                <c:ptCount val="1"/>
                <c:pt idx="0">
                  <c:v>MERRA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Global!$B$5:$M$5</c:f>
              <c:numCache>
                <c:formatCode>0.0</c:formatCode>
                <c:ptCount val="12"/>
                <c:pt idx="0">
                  <c:v>-0.66557599999999995</c:v>
                </c:pt>
                <c:pt idx="1">
                  <c:v>11.3918</c:v>
                </c:pt>
                <c:pt idx="2">
                  <c:v>-7.3640699999999999</c:v>
                </c:pt>
                <c:pt idx="3">
                  <c:v>105.363</c:v>
                </c:pt>
                <c:pt idx="4">
                  <c:v>242.46600000000001</c:v>
                </c:pt>
                <c:pt idx="5">
                  <c:v>241.8</c:v>
                </c:pt>
                <c:pt idx="6">
                  <c:v>330.58600000000001</c:v>
                </c:pt>
                <c:pt idx="7">
                  <c:v>394.32299999999998</c:v>
                </c:pt>
                <c:pt idx="8">
                  <c:v>192.74100000000001</c:v>
                </c:pt>
                <c:pt idx="9">
                  <c:v>23.642099999999999</c:v>
                </c:pt>
                <c:pt idx="10">
                  <c:v>75.949299999999994</c:v>
                </c:pt>
                <c:pt idx="11">
                  <c:v>18.021599999999999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3B-E44B-B321-45995AAC63CD}"/>
            </c:ext>
          </c:extLst>
        </c:ser>
        <c:ser>
          <c:idx val="3"/>
          <c:order val="3"/>
          <c:tx>
            <c:strRef>
              <c:f>Global!$A$6</c:f>
              <c:strCache>
                <c:ptCount val="1"/>
                <c:pt idx="0">
                  <c:v>ERA-I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Global!$B$6:$M$6</c:f>
              <c:numCache>
                <c:formatCode>0.0</c:formatCode>
                <c:ptCount val="12"/>
                <c:pt idx="0">
                  <c:v>-1.4806999999999999</c:v>
                </c:pt>
                <c:pt idx="1">
                  <c:v>6.0873799999999996</c:v>
                </c:pt>
                <c:pt idx="2">
                  <c:v>-7.5680800000000001</c:v>
                </c:pt>
                <c:pt idx="3">
                  <c:v>107.655</c:v>
                </c:pt>
                <c:pt idx="4">
                  <c:v>245.71100000000001</c:v>
                </c:pt>
                <c:pt idx="5">
                  <c:v>244.23099999999999</c:v>
                </c:pt>
                <c:pt idx="6">
                  <c:v>341.71600000000001</c:v>
                </c:pt>
                <c:pt idx="7">
                  <c:v>398.19400000000002</c:v>
                </c:pt>
                <c:pt idx="8">
                  <c:v>188.00800000000001</c:v>
                </c:pt>
                <c:pt idx="9">
                  <c:v>23.875599999999999</c:v>
                </c:pt>
                <c:pt idx="10">
                  <c:v>84.087500000000006</c:v>
                </c:pt>
                <c:pt idx="11">
                  <c:v>17.479700000000001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B3B-E44B-B321-45995AAC63CD}"/>
            </c:ext>
          </c:extLst>
        </c:ser>
        <c:ser>
          <c:idx val="4"/>
          <c:order val="4"/>
          <c:tx>
            <c:strRef>
              <c:f>Global!$A$7</c:f>
              <c:strCache>
                <c:ptCount val="1"/>
                <c:pt idx="0">
                  <c:v>ERA20C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Global!$B$7:$M$7</c:f>
              <c:numCache>
                <c:formatCode>0.0</c:formatCode>
                <c:ptCount val="12"/>
                <c:pt idx="0">
                  <c:v>-1.0005299999999999</c:v>
                </c:pt>
                <c:pt idx="1">
                  <c:v>1.62497</c:v>
                </c:pt>
                <c:pt idx="2">
                  <c:v>-2.6255099999999998</c:v>
                </c:pt>
                <c:pt idx="3">
                  <c:v>103.61499999999999</c:v>
                </c:pt>
                <c:pt idx="4">
                  <c:v>240.917</c:v>
                </c:pt>
                <c:pt idx="5">
                  <c:v>239.917</c:v>
                </c:pt>
                <c:pt idx="6">
                  <c:v>337.58300000000003</c:v>
                </c:pt>
                <c:pt idx="7">
                  <c:v>396.31</c:v>
                </c:pt>
                <c:pt idx="8">
                  <c:v>187.779</c:v>
                </c:pt>
                <c:pt idx="9">
                  <c:v>25.436399999999999</c:v>
                </c:pt>
                <c:pt idx="10">
                  <c:v>82.919200000000004</c:v>
                </c:pt>
                <c:pt idx="11">
                  <c:v>19.071100000000001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B3B-E44B-B321-45995AAC63CD}"/>
            </c:ext>
          </c:extLst>
        </c:ser>
        <c:ser>
          <c:idx val="5"/>
          <c:order val="5"/>
          <c:tx>
            <c:strRef>
              <c:f>Global!$A$8</c:f>
              <c:strCache>
                <c:ptCount val="1"/>
                <c:pt idx="0">
                  <c:v>ERA20CM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Global!$B$8:$M$8</c:f>
              <c:numCache>
                <c:formatCode>0.0</c:formatCode>
                <c:ptCount val="12"/>
                <c:pt idx="0">
                  <c:v>-0.296292</c:v>
                </c:pt>
                <c:pt idx="1">
                  <c:v>8.0458200000000009</c:v>
                </c:pt>
                <c:pt idx="2">
                  <c:v>-8.3421099999999999</c:v>
                </c:pt>
                <c:pt idx="3">
                  <c:v>103.84699999999999</c:v>
                </c:pt>
                <c:pt idx="4">
                  <c:v>241.404</c:v>
                </c:pt>
                <c:pt idx="5">
                  <c:v>241.108</c:v>
                </c:pt>
                <c:pt idx="6">
                  <c:v>340.49900000000002</c:v>
                </c:pt>
                <c:pt idx="7">
                  <c:v>399.911</c:v>
                </c:pt>
                <c:pt idx="8">
                  <c:v>188.47200000000001</c:v>
                </c:pt>
                <c:pt idx="9">
                  <c:v>25.213100000000001</c:v>
                </c:pt>
                <c:pt idx="10">
                  <c:v>82.839799999999997</c:v>
                </c:pt>
                <c:pt idx="11">
                  <c:v>12.961399999999999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B3B-E44B-B321-45995AAC63CD}"/>
            </c:ext>
          </c:extLst>
        </c:ser>
        <c:ser>
          <c:idx val="6"/>
          <c:order val="6"/>
          <c:tx>
            <c:strRef>
              <c:f>Global!$A$9</c:f>
              <c:strCache>
                <c:ptCount val="1"/>
                <c:pt idx="0">
                  <c:v>CFSR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Global!$B$9:$M$9</c:f>
              <c:numCache>
                <c:formatCode>0.0</c:formatCode>
                <c:ptCount val="12"/>
                <c:pt idx="0">
                  <c:v>-0.57872599999999996</c:v>
                </c:pt>
                <c:pt idx="1">
                  <c:v>10.953099999999999</c:v>
                </c:pt>
                <c:pt idx="2">
                  <c:v>-11.5318</c:v>
                </c:pt>
                <c:pt idx="3">
                  <c:v>110.06699999999999</c:v>
                </c:pt>
                <c:pt idx="4">
                  <c:v>243.84200000000001</c:v>
                </c:pt>
                <c:pt idx="5">
                  <c:v>243.26300000000001</c:v>
                </c:pt>
                <c:pt idx="6">
                  <c:v>342.79</c:v>
                </c:pt>
                <c:pt idx="7">
                  <c:v>398.59500000000003</c:v>
                </c:pt>
                <c:pt idx="8">
                  <c:v>191.81100000000001</c:v>
                </c:pt>
                <c:pt idx="9">
                  <c:v>25.939599999999999</c:v>
                </c:pt>
                <c:pt idx="10">
                  <c:v>82.828199999999995</c:v>
                </c:pt>
                <c:pt idx="11">
                  <c:v>16.285599999999999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B3B-E44B-B321-45995AAC63CD}"/>
            </c:ext>
          </c:extLst>
        </c:ser>
        <c:ser>
          <c:idx val="7"/>
          <c:order val="7"/>
          <c:tx>
            <c:strRef>
              <c:f>Global!$A$10</c:f>
              <c:strCache>
                <c:ptCount val="1"/>
                <c:pt idx="0">
                  <c:v>20CR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Global!$B$10:$M$10</c:f>
              <c:numCache>
                <c:formatCode>0.0</c:formatCode>
                <c:ptCount val="12"/>
                <c:pt idx="0">
                  <c:v>12.4253</c:v>
                </c:pt>
                <c:pt idx="1">
                  <c:v>7.6935200000000004</c:v>
                </c:pt>
                <c:pt idx="2">
                  <c:v>4.7283200000000001</c:v>
                </c:pt>
                <c:pt idx="3">
                  <c:v>115.006</c:v>
                </c:pt>
                <c:pt idx="4">
                  <c:v>236.75</c:v>
                </c:pt>
                <c:pt idx="6">
                  <c:v>343.76400000000001</c:v>
                </c:pt>
                <c:pt idx="7">
                  <c:v>401.363</c:v>
                </c:pt>
                <c:pt idx="8">
                  <c:v>198.434</c:v>
                </c:pt>
                <c:pt idx="9">
                  <c:v>25.828499999999998</c:v>
                </c:pt>
                <c:pt idx="10">
                  <c:v>90.483599999999996</c:v>
                </c:pt>
                <c:pt idx="11">
                  <c:v>16.8291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B3B-E44B-B321-45995AAC63CD}"/>
            </c:ext>
          </c:extLst>
        </c:ser>
        <c:ser>
          <c:idx val="8"/>
          <c:order val="8"/>
          <c:tx>
            <c:strRef>
              <c:f>Global!$A$11</c:f>
              <c:strCache>
                <c:ptCount val="1"/>
                <c:pt idx="0">
                  <c:v>JRA-55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Global!$B$11:$M$11</c:f>
              <c:numCache>
                <c:formatCode>0.0</c:formatCode>
                <c:ptCount val="12"/>
                <c:pt idx="0">
                  <c:v>-10.089399999999999</c:v>
                </c:pt>
                <c:pt idx="1">
                  <c:v>-11.222099999999999</c:v>
                </c:pt>
                <c:pt idx="2">
                  <c:v>1.1327700000000001</c:v>
                </c:pt>
                <c:pt idx="3">
                  <c:v>102.313</c:v>
                </c:pt>
                <c:pt idx="4">
                  <c:v>251.39</c:v>
                </c:pt>
                <c:pt idx="5">
                  <c:v>241.30099999999999</c:v>
                </c:pt>
                <c:pt idx="6">
                  <c:v>338.12400000000002</c:v>
                </c:pt>
                <c:pt idx="7">
                  <c:v>399.62900000000002</c:v>
                </c:pt>
                <c:pt idx="8">
                  <c:v>189.39500000000001</c:v>
                </c:pt>
                <c:pt idx="9">
                  <c:v>25.576799999999999</c:v>
                </c:pt>
                <c:pt idx="10">
                  <c:v>93.246600000000001</c:v>
                </c:pt>
                <c:pt idx="11">
                  <c:v>20.288699999999999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B3B-E44B-B321-45995AAC63CD}"/>
            </c:ext>
          </c:extLst>
        </c:ser>
        <c:ser>
          <c:idx val="9"/>
          <c:order val="9"/>
          <c:tx>
            <c:strRef>
              <c:f>Global!$A$12</c:f>
              <c:strCache>
                <c:ptCount val="1"/>
                <c:pt idx="0">
                  <c:v>OBS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Global!$B$12:$M$12</c:f>
              <c:numCache>
                <c:formatCode>0.0</c:formatCode>
                <c:ptCount val="12"/>
                <c:pt idx="0">
                  <c:v>0.77259599999999995</c:v>
                </c:pt>
                <c:pt idx="3">
                  <c:v>110.369</c:v>
                </c:pt>
                <c:pt idx="4">
                  <c:v>240.21</c:v>
                </c:pt>
                <c:pt idx="5">
                  <c:v>240.982</c:v>
                </c:pt>
                <c:pt idx="6">
                  <c:v>345.11700000000002</c:v>
                </c:pt>
                <c:pt idx="7">
                  <c:v>398.495</c:v>
                </c:pt>
                <c:pt idx="8">
                  <c:v>187.083</c:v>
                </c:pt>
                <c:pt idx="9">
                  <c:v>23.3371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B3B-E44B-B321-45995AAC63CD}"/>
            </c:ext>
          </c:extLst>
        </c:ser>
        <c:ser>
          <c:idx val="10"/>
          <c:order val="10"/>
          <c:tx>
            <c:strRef>
              <c:f>Global!$A$13</c:f>
              <c:strCache>
                <c:ptCount val="1"/>
                <c:pt idx="0">
                  <c:v>NEWS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strRef>
              <c:f>Global!$B$2:$M$2</c:f>
              <c:strCache>
                <c:ptCount val="12"/>
                <c:pt idx="0">
                  <c:v> TOA Net Flux (W m-2)</c:v>
                </c:pt>
                <c:pt idx="1">
                  <c:v> Sfc Net Flux (W m-2)</c:v>
                </c:pt>
                <c:pt idx="2">
                  <c:v> Global Net Flux (W m-2)</c:v>
                </c:pt>
                <c:pt idx="3">
                  <c:v> Sfc Net Rad (W m-2)</c:v>
                </c:pt>
                <c:pt idx="4">
                  <c:v> OLR (W m-2)</c:v>
                </c:pt>
                <c:pt idx="5">
                  <c:v> TOA ASR (W m-2)</c:v>
                </c:pt>
                <c:pt idx="6">
                  <c:v> Sfc LW↓ (W m-2)</c:v>
                </c:pt>
                <c:pt idx="7">
                  <c:v> Sfc LW↑ (W m-2)</c:v>
                </c:pt>
                <c:pt idx="8">
                  <c:v> Sfc SW↓ (W m-2)</c:v>
                </c:pt>
                <c:pt idx="9">
                  <c:v> Sfc SW↑ (W m-2)</c:v>
                </c:pt>
                <c:pt idx="10">
                  <c:v> Sfc LE (W m-2)</c:v>
                </c:pt>
                <c:pt idx="11">
                  <c:v> Sfc Hs (W m-2)</c:v>
                </c:pt>
              </c:strCache>
            </c:strRef>
          </c:cat>
          <c:val>
            <c:numRef>
              <c:f>Global!$B$13:$M$13</c:f>
              <c:numCache>
                <c:formatCode>0.0</c:formatCode>
                <c:ptCount val="12"/>
                <c:pt idx="0">
                  <c:v>0.44475483739876154</c:v>
                </c:pt>
                <c:pt idx="1">
                  <c:v>0.44704834666478249</c:v>
                </c:pt>
                <c:pt idx="2" formatCode="0.000">
                  <c:v>-2.2935092660209544E-3</c:v>
                </c:pt>
                <c:pt idx="3">
                  <c:v>105.64585533433018</c:v>
                </c:pt>
                <c:pt idx="4">
                  <c:v>238.02906977159799</c:v>
                </c:pt>
                <c:pt idx="5">
                  <c:v>238.47382460899675</c:v>
                </c:pt>
                <c:pt idx="6">
                  <c:v>340.49469556826364</c:v>
                </c:pt>
                <c:pt idx="7">
                  <c:v>398.79632097807513</c:v>
                </c:pt>
                <c:pt idx="8">
                  <c:v>186.09503191186124</c:v>
                </c:pt>
                <c:pt idx="9">
                  <c:v>22.147551167719559</c:v>
                </c:pt>
                <c:pt idx="10">
                  <c:v>80.586787133492848</c:v>
                </c:pt>
                <c:pt idx="11">
                  <c:v>24.612763695015509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BB3B-E44B-B321-45995AAC63CD}"/>
            </c:ext>
          </c:extLst>
        </c:ser>
        <c:dLbls/>
        <c:gapWidth val="219"/>
        <c:overlap val="-27"/>
        <c:axId val="78321920"/>
        <c:axId val="78340096"/>
      </c:barChart>
      <c:catAx>
        <c:axId val="7832192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40096"/>
        <c:crosses val="autoZero"/>
        <c:auto val="1"/>
        <c:lblAlgn val="ctr"/>
        <c:lblOffset val="100"/>
      </c:catAx>
      <c:valAx>
        <c:axId val="78340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barChart>
        <c:barDir val="col"/>
        <c:grouping val="stacked"/>
        <c:ser>
          <c:idx val="6"/>
          <c:order val="0"/>
          <c:tx>
            <c:strRef>
              <c:f>Global!$H$2</c:f>
              <c:strCache>
                <c:ptCount val="1"/>
                <c:pt idx="0">
                  <c:v> Sfc LW↓ (W m-2)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strRef>
              <c:f>Global!$A$3:$A$13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Global!$H$3:$H$13</c:f>
              <c:numCache>
                <c:formatCode>0.0</c:formatCode>
                <c:ptCount val="11"/>
                <c:pt idx="0">
                  <c:v>332.11099999999999</c:v>
                </c:pt>
                <c:pt idx="1">
                  <c:v>332.95</c:v>
                </c:pt>
                <c:pt idx="2">
                  <c:v>330.58600000000001</c:v>
                </c:pt>
                <c:pt idx="3">
                  <c:v>341.71600000000001</c:v>
                </c:pt>
                <c:pt idx="4">
                  <c:v>337.58300000000003</c:v>
                </c:pt>
                <c:pt idx="5">
                  <c:v>340.49900000000002</c:v>
                </c:pt>
                <c:pt idx="6">
                  <c:v>342.79</c:v>
                </c:pt>
                <c:pt idx="7">
                  <c:v>343.76400000000001</c:v>
                </c:pt>
                <c:pt idx="8">
                  <c:v>338.12400000000002</c:v>
                </c:pt>
                <c:pt idx="9">
                  <c:v>345.11700000000002</c:v>
                </c:pt>
                <c:pt idx="10">
                  <c:v>340.49469556826364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4EB-FD4A-B150-CD44796B991A}"/>
            </c:ext>
          </c:extLst>
        </c:ser>
        <c:ser>
          <c:idx val="7"/>
          <c:order val="1"/>
          <c:tx>
            <c:strRef>
              <c:f>Global!$I$2</c:f>
              <c:strCache>
                <c:ptCount val="1"/>
                <c:pt idx="0">
                  <c:v> Sfc LW↑ (W m-2)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strRef>
              <c:f>Global!$A$3:$A$13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Global!$I$3:$I$13</c:f>
              <c:numCache>
                <c:formatCode>0.0</c:formatCode>
                <c:ptCount val="11"/>
                <c:pt idx="0">
                  <c:v>393.92099999999999</c:v>
                </c:pt>
                <c:pt idx="1">
                  <c:v>394.173</c:v>
                </c:pt>
                <c:pt idx="2">
                  <c:v>394.32299999999998</c:v>
                </c:pt>
                <c:pt idx="3">
                  <c:v>398.19400000000002</c:v>
                </c:pt>
                <c:pt idx="4">
                  <c:v>396.31</c:v>
                </c:pt>
                <c:pt idx="5">
                  <c:v>399.911</c:v>
                </c:pt>
                <c:pt idx="6">
                  <c:v>398.59500000000003</c:v>
                </c:pt>
                <c:pt idx="7">
                  <c:v>401.363</c:v>
                </c:pt>
                <c:pt idx="8">
                  <c:v>399.62900000000002</c:v>
                </c:pt>
                <c:pt idx="9">
                  <c:v>398.495</c:v>
                </c:pt>
                <c:pt idx="10">
                  <c:v>398.79632097807513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4EB-FD4A-B150-CD44796B991A}"/>
            </c:ext>
          </c:extLst>
        </c:ser>
        <c:ser>
          <c:idx val="8"/>
          <c:order val="2"/>
          <c:tx>
            <c:strRef>
              <c:f>Global!$J$2</c:f>
              <c:strCache>
                <c:ptCount val="1"/>
                <c:pt idx="0">
                  <c:v> Sfc SW↓ (W m-2)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strRef>
              <c:f>Global!$A$3:$A$13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Global!$J$3:$J$13</c:f>
              <c:numCache>
                <c:formatCode>0.0</c:formatCode>
                <c:ptCount val="11"/>
                <c:pt idx="0">
                  <c:v>186.03899999999999</c:v>
                </c:pt>
                <c:pt idx="1">
                  <c:v>188.23</c:v>
                </c:pt>
                <c:pt idx="2">
                  <c:v>192.74100000000001</c:v>
                </c:pt>
                <c:pt idx="3">
                  <c:v>188.00800000000001</c:v>
                </c:pt>
                <c:pt idx="4">
                  <c:v>187.779</c:v>
                </c:pt>
                <c:pt idx="5">
                  <c:v>188.47200000000001</c:v>
                </c:pt>
                <c:pt idx="6">
                  <c:v>191.81100000000001</c:v>
                </c:pt>
                <c:pt idx="7">
                  <c:v>198.434</c:v>
                </c:pt>
                <c:pt idx="8">
                  <c:v>189.39500000000001</c:v>
                </c:pt>
                <c:pt idx="9">
                  <c:v>187.083</c:v>
                </c:pt>
                <c:pt idx="10">
                  <c:v>186.09503191186124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64EB-FD4A-B150-CD44796B991A}"/>
            </c:ext>
          </c:extLst>
        </c:ser>
        <c:ser>
          <c:idx val="9"/>
          <c:order val="3"/>
          <c:tx>
            <c:strRef>
              <c:f>Global!$K$2</c:f>
              <c:strCache>
                <c:ptCount val="1"/>
                <c:pt idx="0">
                  <c:v> Sfc SW↑ (W m-2)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strRef>
              <c:f>Global!$A$3:$A$13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Global!$K$3:$K$13</c:f>
              <c:numCache>
                <c:formatCode>0.0</c:formatCode>
                <c:ptCount val="11"/>
                <c:pt idx="0">
                  <c:v>23.182500000000001</c:v>
                </c:pt>
                <c:pt idx="1">
                  <c:v>23.580100000000002</c:v>
                </c:pt>
                <c:pt idx="2">
                  <c:v>23.642099999999999</c:v>
                </c:pt>
                <c:pt idx="3">
                  <c:v>23.875599999999999</c:v>
                </c:pt>
                <c:pt idx="4">
                  <c:v>25.436399999999999</c:v>
                </c:pt>
                <c:pt idx="5">
                  <c:v>25.213100000000001</c:v>
                </c:pt>
                <c:pt idx="6">
                  <c:v>25.939599999999999</c:v>
                </c:pt>
                <c:pt idx="7">
                  <c:v>25.828499999999998</c:v>
                </c:pt>
                <c:pt idx="8">
                  <c:v>25.576799999999999</c:v>
                </c:pt>
                <c:pt idx="9">
                  <c:v>23.3371</c:v>
                </c:pt>
                <c:pt idx="10">
                  <c:v>22.147551167719559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64EB-FD4A-B150-CD44796B991A}"/>
            </c:ext>
          </c:extLst>
        </c:ser>
        <c:ser>
          <c:idx val="10"/>
          <c:order val="4"/>
          <c:tx>
            <c:strRef>
              <c:f>Global!$L$2</c:f>
              <c:strCache>
                <c:ptCount val="1"/>
                <c:pt idx="0">
                  <c:v> Sfc LE (W m-2)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strRef>
              <c:f>Global!$A$3:$A$13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Global!$L$3:$L$13</c:f>
              <c:numCache>
                <c:formatCode>0.0</c:formatCode>
                <c:ptCount val="11"/>
                <c:pt idx="0">
                  <c:v>86.238699999999994</c:v>
                </c:pt>
                <c:pt idx="1">
                  <c:v>85.023600000000002</c:v>
                </c:pt>
                <c:pt idx="2">
                  <c:v>75.949299999999994</c:v>
                </c:pt>
                <c:pt idx="3">
                  <c:v>84.087500000000006</c:v>
                </c:pt>
                <c:pt idx="4">
                  <c:v>82.919200000000004</c:v>
                </c:pt>
                <c:pt idx="5">
                  <c:v>82.839799999999997</c:v>
                </c:pt>
                <c:pt idx="6">
                  <c:v>82.828199999999995</c:v>
                </c:pt>
                <c:pt idx="7">
                  <c:v>90.483599999999996</c:v>
                </c:pt>
                <c:pt idx="8">
                  <c:v>93.246600000000001</c:v>
                </c:pt>
                <c:pt idx="10">
                  <c:v>80.586787133492848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4EB-FD4A-B150-CD44796B991A}"/>
            </c:ext>
          </c:extLst>
        </c:ser>
        <c:ser>
          <c:idx val="11"/>
          <c:order val="5"/>
          <c:tx>
            <c:strRef>
              <c:f>Global!$M$2</c:f>
              <c:strCache>
                <c:ptCount val="1"/>
                <c:pt idx="0">
                  <c:v> Sfc Hs (W m-2)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strRef>
              <c:f>Global!$A$3:$A$13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Global!$M$3:$M$13</c:f>
              <c:numCache>
                <c:formatCode>0.0</c:formatCode>
                <c:ptCount val="11"/>
                <c:pt idx="0">
                  <c:v>19.304200000000002</c:v>
                </c:pt>
                <c:pt idx="1">
                  <c:v>19.383400000000002</c:v>
                </c:pt>
                <c:pt idx="2">
                  <c:v>18.021599999999999</c:v>
                </c:pt>
                <c:pt idx="3">
                  <c:v>17.479700000000001</c:v>
                </c:pt>
                <c:pt idx="4">
                  <c:v>19.071100000000001</c:v>
                </c:pt>
                <c:pt idx="5">
                  <c:v>12.961399999999999</c:v>
                </c:pt>
                <c:pt idx="6">
                  <c:v>16.285599999999999</c:v>
                </c:pt>
                <c:pt idx="7">
                  <c:v>16.8291</c:v>
                </c:pt>
                <c:pt idx="8">
                  <c:v>20.288699999999999</c:v>
                </c:pt>
                <c:pt idx="10">
                  <c:v>24.612763695015509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4EB-FD4A-B150-CD44796B991A}"/>
            </c:ext>
          </c:extLst>
        </c:ser>
        <c:dLbls/>
        <c:overlap val="100"/>
        <c:axId val="78668160"/>
        <c:axId val="78669696"/>
      </c:barChart>
      <c:catAx>
        <c:axId val="7866816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69696"/>
        <c:crosses val="autoZero"/>
        <c:auto val="1"/>
        <c:lblAlgn val="ctr"/>
        <c:lblOffset val="100"/>
      </c:catAx>
      <c:valAx>
        <c:axId val="786696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6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barChart>
        <c:barDir val="col"/>
        <c:grouping val="stacked"/>
        <c:ser>
          <c:idx val="0"/>
          <c:order val="0"/>
          <c:tx>
            <c:strRef>
              <c:f>Global!$H$34</c:f>
              <c:strCache>
                <c:ptCount val="1"/>
                <c:pt idx="0">
                  <c:v> Sfc LW↓ (W m-2)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Global!$G$35:$G$45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Global!$H$35:$H$45</c:f>
              <c:numCache>
                <c:formatCode>0.0</c:formatCode>
                <c:ptCount val="11"/>
                <c:pt idx="0">
                  <c:v>332.11099999999999</c:v>
                </c:pt>
                <c:pt idx="1">
                  <c:v>332.95</c:v>
                </c:pt>
                <c:pt idx="2">
                  <c:v>330.58600000000001</c:v>
                </c:pt>
                <c:pt idx="3">
                  <c:v>341.71600000000001</c:v>
                </c:pt>
                <c:pt idx="4">
                  <c:v>337.58300000000003</c:v>
                </c:pt>
                <c:pt idx="5">
                  <c:v>340.49900000000002</c:v>
                </c:pt>
                <c:pt idx="6">
                  <c:v>342.79</c:v>
                </c:pt>
                <c:pt idx="7">
                  <c:v>343.76400000000001</c:v>
                </c:pt>
                <c:pt idx="8">
                  <c:v>338.12400000000002</c:v>
                </c:pt>
                <c:pt idx="9">
                  <c:v>345.11700000000002</c:v>
                </c:pt>
                <c:pt idx="10">
                  <c:v>340.49469556826364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6E-EC4E-A33D-86383AC2B93A}"/>
            </c:ext>
          </c:extLst>
        </c:ser>
        <c:ser>
          <c:idx val="1"/>
          <c:order val="1"/>
          <c:tx>
            <c:strRef>
              <c:f>Global!$I$34</c:f>
              <c:strCache>
                <c:ptCount val="1"/>
                <c:pt idx="0">
                  <c:v> Sfc LW↑ (W m-2)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Global!$G$35:$G$45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Global!$I$35:$I$45</c:f>
              <c:numCache>
                <c:formatCode>0.0</c:formatCode>
                <c:ptCount val="11"/>
                <c:pt idx="0">
                  <c:v>-393.92099999999999</c:v>
                </c:pt>
                <c:pt idx="1">
                  <c:v>-394.173</c:v>
                </c:pt>
                <c:pt idx="2">
                  <c:v>-394.32299999999998</c:v>
                </c:pt>
                <c:pt idx="3">
                  <c:v>-398.19400000000002</c:v>
                </c:pt>
                <c:pt idx="4">
                  <c:v>-396.31</c:v>
                </c:pt>
                <c:pt idx="5">
                  <c:v>-399.911</c:v>
                </c:pt>
                <c:pt idx="6">
                  <c:v>-398.59500000000003</c:v>
                </c:pt>
                <c:pt idx="7">
                  <c:v>-401.363</c:v>
                </c:pt>
                <c:pt idx="8">
                  <c:v>-399.62900000000002</c:v>
                </c:pt>
                <c:pt idx="9">
                  <c:v>-398.495</c:v>
                </c:pt>
                <c:pt idx="10">
                  <c:v>-398.79632097807513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6E-EC4E-A33D-86383AC2B93A}"/>
            </c:ext>
          </c:extLst>
        </c:ser>
        <c:ser>
          <c:idx val="2"/>
          <c:order val="2"/>
          <c:tx>
            <c:strRef>
              <c:f>Global!$J$34</c:f>
              <c:strCache>
                <c:ptCount val="1"/>
                <c:pt idx="0">
                  <c:v> Sfc SW↓ (W m-2)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Global!$G$35:$G$45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Global!$J$35:$J$45</c:f>
              <c:numCache>
                <c:formatCode>0.0</c:formatCode>
                <c:ptCount val="11"/>
                <c:pt idx="0">
                  <c:v>186.03899999999999</c:v>
                </c:pt>
                <c:pt idx="1">
                  <c:v>188.23</c:v>
                </c:pt>
                <c:pt idx="2">
                  <c:v>192.74100000000001</c:v>
                </c:pt>
                <c:pt idx="3">
                  <c:v>188.00800000000001</c:v>
                </c:pt>
                <c:pt idx="4">
                  <c:v>187.779</c:v>
                </c:pt>
                <c:pt idx="5">
                  <c:v>188.47200000000001</c:v>
                </c:pt>
                <c:pt idx="6">
                  <c:v>191.81100000000001</c:v>
                </c:pt>
                <c:pt idx="7">
                  <c:v>198.434</c:v>
                </c:pt>
                <c:pt idx="8">
                  <c:v>189.39500000000001</c:v>
                </c:pt>
                <c:pt idx="9">
                  <c:v>187.083</c:v>
                </c:pt>
                <c:pt idx="10">
                  <c:v>186.09503191186124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6E-EC4E-A33D-86383AC2B93A}"/>
            </c:ext>
          </c:extLst>
        </c:ser>
        <c:ser>
          <c:idx val="3"/>
          <c:order val="3"/>
          <c:tx>
            <c:strRef>
              <c:f>Global!$K$34</c:f>
              <c:strCache>
                <c:ptCount val="1"/>
                <c:pt idx="0">
                  <c:v> Sfc SW↑ (W m-2)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Global!$G$35:$G$45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Global!$K$35:$K$45</c:f>
              <c:numCache>
                <c:formatCode>0.0</c:formatCode>
                <c:ptCount val="11"/>
                <c:pt idx="0">
                  <c:v>-23.182500000000001</c:v>
                </c:pt>
                <c:pt idx="1">
                  <c:v>-23.580100000000002</c:v>
                </c:pt>
                <c:pt idx="2">
                  <c:v>-23.642099999999999</c:v>
                </c:pt>
                <c:pt idx="3">
                  <c:v>-23.875599999999999</c:v>
                </c:pt>
                <c:pt idx="4">
                  <c:v>-25.436399999999999</c:v>
                </c:pt>
                <c:pt idx="5">
                  <c:v>-25.213100000000001</c:v>
                </c:pt>
                <c:pt idx="6">
                  <c:v>-25.939599999999999</c:v>
                </c:pt>
                <c:pt idx="7">
                  <c:v>-25.828499999999998</c:v>
                </c:pt>
                <c:pt idx="8">
                  <c:v>-25.576799999999999</c:v>
                </c:pt>
                <c:pt idx="9">
                  <c:v>-23.3371</c:v>
                </c:pt>
                <c:pt idx="10">
                  <c:v>-22.147551167719559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96E-EC4E-A33D-86383AC2B93A}"/>
            </c:ext>
          </c:extLst>
        </c:ser>
        <c:ser>
          <c:idx val="4"/>
          <c:order val="4"/>
          <c:tx>
            <c:strRef>
              <c:f>Global!$L$34</c:f>
              <c:strCache>
                <c:ptCount val="1"/>
                <c:pt idx="0">
                  <c:v> Sfc LE (W m-2)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Global!$G$35:$G$45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Global!$L$35:$L$45</c:f>
              <c:numCache>
                <c:formatCode>0.0</c:formatCode>
                <c:ptCount val="11"/>
                <c:pt idx="0">
                  <c:v>-86.238699999999994</c:v>
                </c:pt>
                <c:pt idx="1">
                  <c:v>-85.023600000000002</c:v>
                </c:pt>
                <c:pt idx="2">
                  <c:v>-75.949299999999994</c:v>
                </c:pt>
                <c:pt idx="3">
                  <c:v>-84.087500000000006</c:v>
                </c:pt>
                <c:pt idx="4">
                  <c:v>-82.919200000000004</c:v>
                </c:pt>
                <c:pt idx="5">
                  <c:v>-82.839799999999997</c:v>
                </c:pt>
                <c:pt idx="6">
                  <c:v>-82.828199999999995</c:v>
                </c:pt>
                <c:pt idx="7">
                  <c:v>-90.483599999999996</c:v>
                </c:pt>
                <c:pt idx="8">
                  <c:v>-93.246600000000001</c:v>
                </c:pt>
                <c:pt idx="10">
                  <c:v>-80.586787133492848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96E-EC4E-A33D-86383AC2B93A}"/>
            </c:ext>
          </c:extLst>
        </c:ser>
        <c:ser>
          <c:idx val="5"/>
          <c:order val="5"/>
          <c:tx>
            <c:strRef>
              <c:f>Global!$M$34</c:f>
              <c:strCache>
                <c:ptCount val="1"/>
                <c:pt idx="0">
                  <c:v> Sfc Hs (W m-2)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Global!$G$35:$G$45</c:f>
              <c:strCache>
                <c:ptCount val="11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OBS</c:v>
                </c:pt>
                <c:pt idx="10">
                  <c:v>NEWS</c:v>
                </c:pt>
              </c:strCache>
            </c:strRef>
          </c:cat>
          <c:val>
            <c:numRef>
              <c:f>Global!$M$35:$M$45</c:f>
              <c:numCache>
                <c:formatCode>0.0</c:formatCode>
                <c:ptCount val="11"/>
                <c:pt idx="0">
                  <c:v>-19.304200000000002</c:v>
                </c:pt>
                <c:pt idx="1">
                  <c:v>-19.383400000000002</c:v>
                </c:pt>
                <c:pt idx="2">
                  <c:v>-18.021599999999999</c:v>
                </c:pt>
                <c:pt idx="3">
                  <c:v>-17.479700000000001</c:v>
                </c:pt>
                <c:pt idx="4">
                  <c:v>-19.071100000000001</c:v>
                </c:pt>
                <c:pt idx="5">
                  <c:v>-12.961399999999999</c:v>
                </c:pt>
                <c:pt idx="6">
                  <c:v>-16.285599999999999</c:v>
                </c:pt>
                <c:pt idx="7">
                  <c:v>-16.8291</c:v>
                </c:pt>
                <c:pt idx="8">
                  <c:v>-20.288699999999999</c:v>
                </c:pt>
                <c:pt idx="10">
                  <c:v>-24.612763695015509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96E-EC4E-A33D-86383AC2B93A}"/>
            </c:ext>
          </c:extLst>
        </c:ser>
        <c:dLbls/>
        <c:overlap val="100"/>
        <c:axId val="100419840"/>
        <c:axId val="100466688"/>
      </c:barChart>
      <c:catAx>
        <c:axId val="1004198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66688"/>
        <c:crosses val="autoZero"/>
        <c:auto val="1"/>
        <c:lblAlgn val="ctr"/>
        <c:lblOffset val="100"/>
      </c:catAx>
      <c:valAx>
        <c:axId val="1004666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1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Reanalysis Global Difference From NEWS</a:t>
            </a:r>
          </a:p>
        </c:rich>
      </c:tx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9.1681176645372162E-2"/>
          <c:y val="0.11573672271581527"/>
          <c:w val="0.88756410637349581"/>
          <c:h val="0.56078078347938809"/>
        </c:manualLayout>
      </c:layout>
      <c:barChart>
        <c:barDir val="col"/>
        <c:grouping val="clustered"/>
        <c:ser>
          <c:idx val="0"/>
          <c:order val="0"/>
          <c:tx>
            <c:strRef>
              <c:f>Global!$B$66</c:f>
              <c:strCache>
                <c:ptCount val="1"/>
                <c:pt idx="0">
                  <c:v> TOA Net Flux (W m-2)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Global!$A$67:$A$76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Global!$B$67:$B$76</c:f>
              <c:numCache>
                <c:formatCode>0.0</c:formatCode>
                <c:ptCount val="10"/>
                <c:pt idx="0">
                  <c:v>-4.4675648373987613</c:v>
                </c:pt>
                <c:pt idx="1">
                  <c:v>-3.2114548373987617</c:v>
                </c:pt>
                <c:pt idx="2">
                  <c:v>-1.1103308373987615</c:v>
                </c:pt>
                <c:pt idx="3">
                  <c:v>-1.9254548373987614</c:v>
                </c:pt>
                <c:pt idx="4">
                  <c:v>-1.4452848373987615</c:v>
                </c:pt>
                <c:pt idx="5">
                  <c:v>-0.74104683739876154</c:v>
                </c:pt>
                <c:pt idx="6">
                  <c:v>-1.0234808373987616</c:v>
                </c:pt>
                <c:pt idx="7">
                  <c:v>11.980545162601238</c:v>
                </c:pt>
                <c:pt idx="8">
                  <c:v>-10.534154837398761</c:v>
                </c:pt>
                <c:pt idx="9">
                  <c:v>-1.3864697262876502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67-7F4E-A8BB-02C030742280}"/>
            </c:ext>
          </c:extLst>
        </c:ser>
        <c:ser>
          <c:idx val="1"/>
          <c:order val="1"/>
          <c:tx>
            <c:strRef>
              <c:f>Global!$F$66</c:f>
              <c:strCache>
                <c:ptCount val="1"/>
                <c:pt idx="0">
                  <c:v> OLR (W m-2)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val>
            <c:numRef>
              <c:f>Global!$F$67:$F$76</c:f>
              <c:numCache>
                <c:formatCode>0.0</c:formatCode>
                <c:ptCount val="10"/>
                <c:pt idx="0">
                  <c:v>0.35993022840202116</c:v>
                </c:pt>
                <c:pt idx="1">
                  <c:v>0.92293022840200933</c:v>
                </c:pt>
                <c:pt idx="2">
                  <c:v>4.4369302284020193</c:v>
                </c:pt>
                <c:pt idx="3">
                  <c:v>7.6819302284020239</c:v>
                </c:pt>
                <c:pt idx="4">
                  <c:v>2.8879302284020127</c:v>
                </c:pt>
                <c:pt idx="5">
                  <c:v>3.3749302284020075</c:v>
                </c:pt>
                <c:pt idx="6">
                  <c:v>5.8129302284020241</c:v>
                </c:pt>
                <c:pt idx="7">
                  <c:v>-1.2790697715979888</c:v>
                </c:pt>
                <c:pt idx="8">
                  <c:v>13.360930228401998</c:v>
                </c:pt>
                <c:pt idx="9">
                  <c:v>4.1732635617353253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D67-7F4E-A8BB-02C030742280}"/>
            </c:ext>
          </c:extLst>
        </c:ser>
        <c:ser>
          <c:idx val="2"/>
          <c:order val="2"/>
          <c:tx>
            <c:strRef>
              <c:f>Global!$G$66</c:f>
              <c:strCache>
                <c:ptCount val="1"/>
                <c:pt idx="0">
                  <c:v> TOA ASR (W m-2)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val>
            <c:numRef>
              <c:f>Global!$G$67:$G$76</c:f>
              <c:numCache>
                <c:formatCode>0.0</c:formatCode>
                <c:ptCount val="10"/>
                <c:pt idx="0">
                  <c:v>-4.1078246089967365</c:v>
                </c:pt>
                <c:pt idx="1">
                  <c:v>-2.2878246089967433</c:v>
                </c:pt>
                <c:pt idx="2">
                  <c:v>3.326175391003261</c:v>
                </c:pt>
                <c:pt idx="3">
                  <c:v>5.7571753910032442</c:v>
                </c:pt>
                <c:pt idx="4">
                  <c:v>1.4431753910032512</c:v>
                </c:pt>
                <c:pt idx="5">
                  <c:v>2.6341753910032537</c:v>
                </c:pt>
                <c:pt idx="6">
                  <c:v>4.7891753910032548</c:v>
                </c:pt>
                <c:pt idx="8">
                  <c:v>2.8271753910032373</c:v>
                </c:pt>
                <c:pt idx="9">
                  <c:v>1.7976753910032244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D67-7F4E-A8BB-02C030742280}"/>
            </c:ext>
          </c:extLst>
        </c:ser>
        <c:dLbls/>
        <c:gapWidth val="219"/>
        <c:overlap val="-27"/>
        <c:axId val="100494720"/>
        <c:axId val="100496512"/>
      </c:barChart>
      <c:catAx>
        <c:axId val="100494720"/>
        <c:scaling>
          <c:orientation val="minMax"/>
        </c:scaling>
        <c:axPos val="b"/>
        <c:numFmt formatCode="General" sourceLinked="1"/>
        <c:maj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96512"/>
        <c:crosses val="autoZero"/>
        <c:auto val="1"/>
        <c:lblAlgn val="ctr"/>
        <c:lblOffset val="100"/>
      </c:catAx>
      <c:valAx>
        <c:axId val="100496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9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277967612539001E-2"/>
          <c:y val="0.89536489359822691"/>
          <c:w val="0.95472207570543632"/>
          <c:h val="7.6465532440635503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Reanalysis Global Surface Difference From NEWS</a:t>
            </a:r>
          </a:p>
        </c:rich>
      </c:tx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9.1681176645372162E-2"/>
          <c:y val="0.10572560012213046"/>
          <c:w val="0.88756410637349581"/>
          <c:h val="0.55410670175026455"/>
        </c:manualLayout>
      </c:layout>
      <c:barChart>
        <c:barDir val="col"/>
        <c:grouping val="clustered"/>
        <c:ser>
          <c:idx val="0"/>
          <c:order val="0"/>
          <c:tx>
            <c:strRef>
              <c:f>Global!$C$66</c:f>
              <c:strCache>
                <c:ptCount val="1"/>
                <c:pt idx="0">
                  <c:v> Sfc Net Flux (W m-2)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Global!$A$67:$A$76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Global!$C$67:$C$76</c:f>
              <c:numCache>
                <c:formatCode>0.0</c:formatCode>
                <c:ptCount val="10"/>
                <c:pt idx="0">
                  <c:v>-4.9424483466647828</c:v>
                </c:pt>
                <c:pt idx="1">
                  <c:v>-1.4276503466647825</c:v>
                </c:pt>
                <c:pt idx="2">
                  <c:v>10.944751653335217</c:v>
                </c:pt>
                <c:pt idx="3">
                  <c:v>5.6403316533352168</c:v>
                </c:pt>
                <c:pt idx="4">
                  <c:v>1.1779216533352175</c:v>
                </c:pt>
                <c:pt idx="5">
                  <c:v>7.5987716533352181</c:v>
                </c:pt>
                <c:pt idx="6">
                  <c:v>10.506051653335216</c:v>
                </c:pt>
                <c:pt idx="7">
                  <c:v>7.2464716533352176</c:v>
                </c:pt>
                <c:pt idx="8">
                  <c:v>-11.669148346664782</c:v>
                </c:pt>
                <c:pt idx="9">
                  <c:v>2.7861169866685507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87-0047-ABA5-07DA83C810B0}"/>
            </c:ext>
          </c:extLst>
        </c:ser>
        <c:ser>
          <c:idx val="1"/>
          <c:order val="1"/>
          <c:tx>
            <c:strRef>
              <c:f>Global!$H$66</c:f>
              <c:strCache>
                <c:ptCount val="1"/>
                <c:pt idx="0">
                  <c:v> LW↓ (W m-2)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val>
            <c:numRef>
              <c:f>Global!$H$67:$H$76</c:f>
              <c:numCache>
                <c:formatCode>0.0</c:formatCode>
                <c:ptCount val="10"/>
                <c:pt idx="0">
                  <c:v>-8.3836955682636471</c:v>
                </c:pt>
                <c:pt idx="1">
                  <c:v>-7.5446955682636485</c:v>
                </c:pt>
                <c:pt idx="2">
                  <c:v>-9.9086955682636244</c:v>
                </c:pt>
                <c:pt idx="3">
                  <c:v>1.221304431736371</c:v>
                </c:pt>
                <c:pt idx="4">
                  <c:v>-2.9116955682636103</c:v>
                </c:pt>
                <c:pt idx="5">
                  <c:v>4.3044317363865048E-3</c:v>
                </c:pt>
                <c:pt idx="6">
                  <c:v>2.2953044317363833</c:v>
                </c:pt>
                <c:pt idx="7">
                  <c:v>3.2693044317363729</c:v>
                </c:pt>
                <c:pt idx="8">
                  <c:v>-2.3706955682636135</c:v>
                </c:pt>
                <c:pt idx="9">
                  <c:v>-2.7032511238191432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C87-0047-ABA5-07DA83C810B0}"/>
            </c:ext>
          </c:extLst>
        </c:ser>
        <c:ser>
          <c:idx val="2"/>
          <c:order val="2"/>
          <c:tx>
            <c:strRef>
              <c:f>Global!$I$66</c:f>
              <c:strCache>
                <c:ptCount val="1"/>
                <c:pt idx="0">
                  <c:v>- LW↑ (W m-2)</c:v>
                </c:pt>
              </c:strCache>
            </c:strRef>
          </c:tx>
          <c:spPr>
            <a:solidFill>
              <a:srgbClr val="BF6675"/>
            </a:solidFill>
            <a:ln>
              <a:noFill/>
            </a:ln>
            <a:effectLst/>
          </c:spPr>
          <c:val>
            <c:numRef>
              <c:f>Global!$I$67:$I$76</c:f>
              <c:numCache>
                <c:formatCode>0.0</c:formatCode>
                <c:ptCount val="10"/>
                <c:pt idx="0">
                  <c:v>4.8753209780751376</c:v>
                </c:pt>
                <c:pt idx="1">
                  <c:v>4.6233209780751281</c:v>
                </c:pt>
                <c:pt idx="2">
                  <c:v>4.4733209780751508</c:v>
                </c:pt>
                <c:pt idx="3">
                  <c:v>0.60232097807511309</c:v>
                </c:pt>
                <c:pt idx="4">
                  <c:v>2.4863209780751276</c:v>
                </c:pt>
                <c:pt idx="5">
                  <c:v>-1.1146790219248714</c:v>
                </c:pt>
                <c:pt idx="6">
                  <c:v>0.20132097807510263</c:v>
                </c:pt>
                <c:pt idx="7">
                  <c:v>-2.5666790219248696</c:v>
                </c:pt>
                <c:pt idx="8">
                  <c:v>-0.83267902192488918</c:v>
                </c:pt>
                <c:pt idx="9">
                  <c:v>1.4164320891862872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C87-0047-ABA5-07DA83C810B0}"/>
            </c:ext>
          </c:extLst>
        </c:ser>
        <c:ser>
          <c:idx val="3"/>
          <c:order val="3"/>
          <c:tx>
            <c:strRef>
              <c:f>Global!$J$66</c:f>
              <c:strCache>
                <c:ptCount val="1"/>
                <c:pt idx="0">
                  <c:v> SW↓ (W m-2)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val>
            <c:numRef>
              <c:f>Global!$J$67:$J$76</c:f>
              <c:numCache>
                <c:formatCode>0.0</c:formatCode>
                <c:ptCount val="10"/>
                <c:pt idx="0">
                  <c:v>-5.6031911861254002E-2</c:v>
                </c:pt>
                <c:pt idx="1">
                  <c:v>2.1349680881387485</c:v>
                </c:pt>
                <c:pt idx="2">
                  <c:v>6.6459680881387726</c:v>
                </c:pt>
                <c:pt idx="3">
                  <c:v>1.9129680881387685</c:v>
                </c:pt>
                <c:pt idx="4">
                  <c:v>1.6839680881387551</c:v>
                </c:pt>
                <c:pt idx="5">
                  <c:v>2.3769680881387671</c:v>
                </c:pt>
                <c:pt idx="6">
                  <c:v>5.7159680881387658</c:v>
                </c:pt>
                <c:pt idx="7">
                  <c:v>12.338968088138756</c:v>
                </c:pt>
                <c:pt idx="8">
                  <c:v>3.299968088138769</c:v>
                </c:pt>
                <c:pt idx="9">
                  <c:v>4.0059680881387578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C87-0047-ABA5-07DA83C810B0}"/>
            </c:ext>
          </c:extLst>
        </c:ser>
        <c:ser>
          <c:idx val="4"/>
          <c:order val="4"/>
          <c:tx>
            <c:strRef>
              <c:f>Global!$K$66</c:f>
              <c:strCache>
                <c:ptCount val="1"/>
                <c:pt idx="0">
                  <c:v> -SW↑ (W m-2)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val>
            <c:numRef>
              <c:f>Global!$K$67:$K$76</c:f>
              <c:numCache>
                <c:formatCode>0.0</c:formatCode>
                <c:ptCount val="10"/>
                <c:pt idx="0">
                  <c:v>-1.0349488322804419</c:v>
                </c:pt>
                <c:pt idx="1">
                  <c:v>-1.4325488322804425</c:v>
                </c:pt>
                <c:pt idx="2">
                  <c:v>-1.4945488322804401</c:v>
                </c:pt>
                <c:pt idx="3">
                  <c:v>-1.7280488322804395</c:v>
                </c:pt>
                <c:pt idx="4">
                  <c:v>-3.2888488322804399</c:v>
                </c:pt>
                <c:pt idx="5">
                  <c:v>-3.0655488322804416</c:v>
                </c:pt>
                <c:pt idx="6">
                  <c:v>-3.7920488322804395</c:v>
                </c:pt>
                <c:pt idx="7">
                  <c:v>-3.6809488322804391</c:v>
                </c:pt>
                <c:pt idx="8">
                  <c:v>-3.4292488322804395</c:v>
                </c:pt>
                <c:pt idx="9">
                  <c:v>-2.5496377211693257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C87-0047-ABA5-07DA83C810B0}"/>
            </c:ext>
          </c:extLst>
        </c:ser>
        <c:ser>
          <c:idx val="5"/>
          <c:order val="5"/>
          <c:tx>
            <c:strRef>
              <c:f>Global!$L$66</c:f>
              <c:strCache>
                <c:ptCount val="1"/>
                <c:pt idx="0">
                  <c:v> -LE (W m-2)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Global!$L$67:$L$76</c:f>
              <c:numCache>
                <c:formatCode>0.0</c:formatCode>
                <c:ptCount val="10"/>
                <c:pt idx="0">
                  <c:v>-5.6519128665071463</c:v>
                </c:pt>
                <c:pt idx="1">
                  <c:v>-4.4368128665071538</c:v>
                </c:pt>
                <c:pt idx="2">
                  <c:v>4.6374871334928542</c:v>
                </c:pt>
                <c:pt idx="3">
                  <c:v>-3.5007128665071576</c:v>
                </c:pt>
                <c:pt idx="4">
                  <c:v>-2.3324128665071555</c:v>
                </c:pt>
                <c:pt idx="5">
                  <c:v>-2.2530128665071487</c:v>
                </c:pt>
                <c:pt idx="6">
                  <c:v>-2.2414128665071473</c:v>
                </c:pt>
                <c:pt idx="7">
                  <c:v>-9.8968128665071475</c:v>
                </c:pt>
                <c:pt idx="8">
                  <c:v>-12.659812866507153</c:v>
                </c:pt>
                <c:pt idx="9">
                  <c:v>-4.2594906442849378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C87-0047-ABA5-07DA83C810B0}"/>
            </c:ext>
          </c:extLst>
        </c:ser>
        <c:ser>
          <c:idx val="6"/>
          <c:order val="6"/>
          <c:tx>
            <c:strRef>
              <c:f>Global!$M$66</c:f>
              <c:strCache>
                <c:ptCount val="1"/>
                <c:pt idx="0">
                  <c:v> -Hs (W m-2)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val>
            <c:numRef>
              <c:f>Global!$M$67:$M$76</c:f>
              <c:numCache>
                <c:formatCode>0.0</c:formatCode>
                <c:ptCount val="10"/>
                <c:pt idx="0">
                  <c:v>5.3085636950155077</c:v>
                </c:pt>
                <c:pt idx="1">
                  <c:v>5.2293636950155076</c:v>
                </c:pt>
                <c:pt idx="2">
                  <c:v>6.5911636950155099</c:v>
                </c:pt>
                <c:pt idx="3">
                  <c:v>7.1330636950155082</c:v>
                </c:pt>
                <c:pt idx="4">
                  <c:v>5.541663695015508</c:v>
                </c:pt>
                <c:pt idx="5">
                  <c:v>11.65136369501551</c:v>
                </c:pt>
                <c:pt idx="6">
                  <c:v>8.3271636950155106</c:v>
                </c:pt>
                <c:pt idx="7">
                  <c:v>7.7836636950155089</c:v>
                </c:pt>
                <c:pt idx="8">
                  <c:v>4.3240636950155107</c:v>
                </c:pt>
                <c:pt idx="9">
                  <c:v>6.8766748061266192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C87-0047-ABA5-07DA83C810B0}"/>
            </c:ext>
          </c:extLst>
        </c:ser>
        <c:dLbls/>
        <c:gapWidth val="119"/>
        <c:overlap val="32"/>
        <c:axId val="100662272"/>
        <c:axId val="100553472"/>
      </c:barChart>
      <c:catAx>
        <c:axId val="100662272"/>
        <c:scaling>
          <c:orientation val="minMax"/>
        </c:scaling>
        <c:axPos val="b"/>
        <c:numFmt formatCode="General" sourceLinked="1"/>
        <c:majorTickMark val="cross"/>
        <c:tickLblPos val="low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553472"/>
        <c:crosses val="autoZero"/>
        <c:auto val="1"/>
        <c:lblAlgn val="ctr"/>
        <c:lblOffset val="0"/>
      </c:catAx>
      <c:valAx>
        <c:axId val="100553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62272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8.8920203938696249E-2"/>
          <c:y val="0.83529811467701531"/>
          <c:w val="0.88802093707486529"/>
          <c:h val="0.16470188532298485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Reanalysis Global Surface Difference From NEWS</a:t>
            </a:r>
          </a:p>
        </c:rich>
      </c:tx>
      <c:layout/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9.1681176645372162E-2"/>
          <c:y val="0.10572560012213046"/>
          <c:w val="0.88756410637349581"/>
          <c:h val="0.55410670175026455"/>
        </c:manualLayout>
      </c:layout>
      <c:barChart>
        <c:barDir val="col"/>
        <c:grouping val="clustered"/>
        <c:ser>
          <c:idx val="0"/>
          <c:order val="0"/>
          <c:tx>
            <c:strRef>
              <c:f>Ocean!$C$66</c:f>
              <c:strCache>
                <c:ptCount val="1"/>
                <c:pt idx="0">
                  <c:v> Sfc Net Flux (W m-2)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Ocean!$A$67:$A$76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Ocean!$C$67:$C$76</c:f>
              <c:numCache>
                <c:formatCode>0.0</c:formatCode>
                <c:ptCount val="10"/>
                <c:pt idx="0">
                  <c:v>-7.136592387004149</c:v>
                </c:pt>
                <c:pt idx="1">
                  <c:v>-2.4079623870041487</c:v>
                </c:pt>
                <c:pt idx="2">
                  <c:v>14.481757612995851</c:v>
                </c:pt>
                <c:pt idx="3">
                  <c:v>7.5405376129958519</c:v>
                </c:pt>
                <c:pt idx="4">
                  <c:v>1.3050876129958513</c:v>
                </c:pt>
                <c:pt idx="5">
                  <c:v>7.6410776129958506</c:v>
                </c:pt>
                <c:pt idx="6">
                  <c:v>14.02105761299585</c:v>
                </c:pt>
                <c:pt idx="7">
                  <c:v>9.2704276129958512</c:v>
                </c:pt>
                <c:pt idx="8">
                  <c:v>-16.256142387004147</c:v>
                </c:pt>
                <c:pt idx="9">
                  <c:v>3.1621387241069634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7C-A04F-9CBF-D4F6ACA05F5B}"/>
            </c:ext>
          </c:extLst>
        </c:ser>
        <c:ser>
          <c:idx val="1"/>
          <c:order val="1"/>
          <c:tx>
            <c:strRef>
              <c:f>Ocean!$H$66</c:f>
              <c:strCache>
                <c:ptCount val="1"/>
                <c:pt idx="0">
                  <c:v> LW↓ (W m-2)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strRef>
              <c:f>Ocean!$A$67:$A$76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Ocean!$H$67:$H$76</c:f>
              <c:numCache>
                <c:formatCode>0.0</c:formatCode>
                <c:ptCount val="10"/>
                <c:pt idx="0">
                  <c:v>-5.7760130476452787</c:v>
                </c:pt>
                <c:pt idx="1">
                  <c:v>-5.1770130476452891</c:v>
                </c:pt>
                <c:pt idx="2">
                  <c:v>-7.9150130476452887</c:v>
                </c:pt>
                <c:pt idx="3">
                  <c:v>3.5869869523547209</c:v>
                </c:pt>
                <c:pt idx="4">
                  <c:v>-0.77501304764530232</c:v>
                </c:pt>
                <c:pt idx="5">
                  <c:v>2.0129869523547086</c:v>
                </c:pt>
                <c:pt idx="6">
                  <c:v>5.5209869523546899</c:v>
                </c:pt>
                <c:pt idx="7">
                  <c:v>3.5499869523546863</c:v>
                </c:pt>
                <c:pt idx="8">
                  <c:v>-0.11701304764528686</c:v>
                </c:pt>
                <c:pt idx="9">
                  <c:v>-0.56545749208964935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B7C-A04F-9CBF-D4F6ACA05F5B}"/>
            </c:ext>
          </c:extLst>
        </c:ser>
        <c:ser>
          <c:idx val="2"/>
          <c:order val="2"/>
          <c:tx>
            <c:strRef>
              <c:f>Ocean!$I$66</c:f>
              <c:strCache>
                <c:ptCount val="1"/>
                <c:pt idx="0">
                  <c:v>- LW↑ (W m-2)</c:v>
                </c:pt>
              </c:strCache>
            </c:strRef>
          </c:tx>
          <c:spPr>
            <a:solidFill>
              <a:srgbClr val="BF6675"/>
            </a:solidFill>
            <a:ln>
              <a:noFill/>
            </a:ln>
            <a:effectLst/>
          </c:spPr>
          <c:cat>
            <c:strRef>
              <c:f>Ocean!$A$67:$A$76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Ocean!$I$67:$I$76</c:f>
              <c:numCache>
                <c:formatCode>0.0</c:formatCode>
                <c:ptCount val="10"/>
                <c:pt idx="0">
                  <c:v>2.2104814380202242</c:v>
                </c:pt>
                <c:pt idx="1">
                  <c:v>2.004481438020207</c:v>
                </c:pt>
                <c:pt idx="2">
                  <c:v>1.414481438020232</c:v>
                </c:pt>
                <c:pt idx="3">
                  <c:v>-0.9865185619797785</c:v>
                </c:pt>
                <c:pt idx="4">
                  <c:v>1.0634814380202329</c:v>
                </c:pt>
                <c:pt idx="5">
                  <c:v>-2.4595185619797917</c:v>
                </c:pt>
                <c:pt idx="6">
                  <c:v>-2.0115185619798126</c:v>
                </c:pt>
                <c:pt idx="7">
                  <c:v>-3.1045185619797735</c:v>
                </c:pt>
                <c:pt idx="8">
                  <c:v>-1.651518561979799</c:v>
                </c:pt>
                <c:pt idx="9">
                  <c:v>-0.39118522864640681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7C-A04F-9CBF-D4F6ACA05F5B}"/>
            </c:ext>
          </c:extLst>
        </c:ser>
        <c:ser>
          <c:idx val="3"/>
          <c:order val="3"/>
          <c:tx>
            <c:strRef>
              <c:f>Ocean!$J$66</c:f>
              <c:strCache>
                <c:ptCount val="1"/>
                <c:pt idx="0">
                  <c:v> SW↓ (W m-2)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cat>
            <c:strRef>
              <c:f>Ocean!$A$67:$A$76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Ocean!$J$67:$J$76</c:f>
              <c:numCache>
                <c:formatCode>0.0</c:formatCode>
                <c:ptCount val="10"/>
                <c:pt idx="0">
                  <c:v>-4.4315368149636924</c:v>
                </c:pt>
                <c:pt idx="1">
                  <c:v>-2.0835368149636793</c:v>
                </c:pt>
                <c:pt idx="2">
                  <c:v>4.5554631850363307</c:v>
                </c:pt>
                <c:pt idx="3">
                  <c:v>1.6024631850363278</c:v>
                </c:pt>
                <c:pt idx="4">
                  <c:v>-5.8536814963673578E-2</c:v>
                </c:pt>
                <c:pt idx="5">
                  <c:v>0.49846318503631437</c:v>
                </c:pt>
                <c:pt idx="6">
                  <c:v>5.7784631850363155</c:v>
                </c:pt>
                <c:pt idx="7">
                  <c:v>11.41846318503633</c:v>
                </c:pt>
                <c:pt idx="8">
                  <c:v>3.3463185036310961E-2</c:v>
                </c:pt>
                <c:pt idx="9">
                  <c:v>1.9236854072585459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B7C-A04F-9CBF-D4F6ACA05F5B}"/>
            </c:ext>
          </c:extLst>
        </c:ser>
        <c:ser>
          <c:idx val="4"/>
          <c:order val="4"/>
          <c:tx>
            <c:strRef>
              <c:f>Ocean!$K$66</c:f>
              <c:strCache>
                <c:ptCount val="1"/>
                <c:pt idx="0">
                  <c:v> -SW↑ (W m-2)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Ocean!$A$67:$A$76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Ocean!$K$67:$K$76</c:f>
              <c:numCache>
                <c:formatCode>0.0</c:formatCode>
                <c:ptCount val="10"/>
                <c:pt idx="0">
                  <c:v>0.20561147163495797</c:v>
                </c:pt>
                <c:pt idx="1">
                  <c:v>0.11881147163495775</c:v>
                </c:pt>
                <c:pt idx="2">
                  <c:v>-0.33768852836504237</c:v>
                </c:pt>
                <c:pt idx="3">
                  <c:v>-0.51708852836504171</c:v>
                </c:pt>
                <c:pt idx="4">
                  <c:v>-0.89508852836504182</c:v>
                </c:pt>
                <c:pt idx="5">
                  <c:v>-0.64038852836504212</c:v>
                </c:pt>
                <c:pt idx="6">
                  <c:v>-2.2140885283650427</c:v>
                </c:pt>
                <c:pt idx="7">
                  <c:v>-1.9820885283650433</c:v>
                </c:pt>
                <c:pt idx="8">
                  <c:v>-0.10618852836504189</c:v>
                </c:pt>
                <c:pt idx="9">
                  <c:v>-0.70757741725392975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B7C-A04F-9CBF-D4F6ACA05F5B}"/>
            </c:ext>
          </c:extLst>
        </c:ser>
        <c:ser>
          <c:idx val="5"/>
          <c:order val="5"/>
          <c:tx>
            <c:strRef>
              <c:f>Ocean!$L$66</c:f>
              <c:strCache>
                <c:ptCount val="1"/>
                <c:pt idx="0">
                  <c:v> -LE (W m-2)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Ocean!$A$67:$A$76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Ocean!$L$67:$L$76</c:f>
              <c:numCache>
                <c:formatCode>0.0</c:formatCode>
                <c:ptCount val="10"/>
                <c:pt idx="0">
                  <c:v>-5.3728051432074722</c:v>
                </c:pt>
                <c:pt idx="1">
                  <c:v>-2.5258051432074637</c:v>
                </c:pt>
                <c:pt idx="2">
                  <c:v>9.8502948567925301</c:v>
                </c:pt>
                <c:pt idx="3">
                  <c:v>-1.8629051432074704</c:v>
                </c:pt>
                <c:pt idx="4">
                  <c:v>-2.2927051432074705</c:v>
                </c:pt>
                <c:pt idx="5">
                  <c:v>-1.6842051432074641</c:v>
                </c:pt>
                <c:pt idx="6">
                  <c:v>-3.7638051432074633</c:v>
                </c:pt>
                <c:pt idx="7">
                  <c:v>-9.2578051432074631</c:v>
                </c:pt>
                <c:pt idx="8">
                  <c:v>-15.30380514320747</c:v>
                </c:pt>
                <c:pt idx="9">
                  <c:v>-3.5792829209852499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B7C-A04F-9CBF-D4F6ACA05F5B}"/>
            </c:ext>
          </c:extLst>
        </c:ser>
        <c:ser>
          <c:idx val="6"/>
          <c:order val="6"/>
          <c:tx>
            <c:strRef>
              <c:f>Ocean!$M$66</c:f>
              <c:strCache>
                <c:ptCount val="1"/>
                <c:pt idx="0">
                  <c:v> -Hs (W m-2)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cat>
            <c:strRef>
              <c:f>Ocean!$A$67:$A$76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Ocean!$M$67:$M$76</c:f>
              <c:numCache>
                <c:formatCode>0.0</c:formatCode>
                <c:ptCount val="10"/>
                <c:pt idx="0">
                  <c:v>6.0261571059214276</c:v>
                </c:pt>
                <c:pt idx="1">
                  <c:v>5.2532571059214277</c:v>
                </c:pt>
                <c:pt idx="2">
                  <c:v>6.9124571059214279</c:v>
                </c:pt>
                <c:pt idx="3">
                  <c:v>5.7171571059214283</c:v>
                </c:pt>
                <c:pt idx="4">
                  <c:v>4.2618571059214272</c:v>
                </c:pt>
                <c:pt idx="5">
                  <c:v>9.9124471059214283</c:v>
                </c:pt>
                <c:pt idx="6">
                  <c:v>10.709597105921429</c:v>
                </c:pt>
                <c:pt idx="7">
                  <c:v>8.6453571059214287</c:v>
                </c:pt>
                <c:pt idx="8">
                  <c:v>0.88715710592142827</c:v>
                </c:pt>
                <c:pt idx="9">
                  <c:v>6.4806048836992041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B7C-A04F-9CBF-D4F6ACA05F5B}"/>
            </c:ext>
          </c:extLst>
        </c:ser>
        <c:dLbls/>
        <c:gapWidth val="119"/>
        <c:overlap val="32"/>
        <c:axId val="102780288"/>
        <c:axId val="102786176"/>
      </c:barChart>
      <c:catAx>
        <c:axId val="102780288"/>
        <c:scaling>
          <c:orientation val="minMax"/>
        </c:scaling>
        <c:axPos val="b"/>
        <c:numFmt formatCode="General" sourceLinked="1"/>
        <c:majorTickMark val="cross"/>
        <c:tickLblPos val="low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6176"/>
        <c:crosses val="autoZero"/>
        <c:auto val="1"/>
        <c:lblAlgn val="ctr"/>
        <c:lblOffset val="0"/>
      </c:catAx>
      <c:valAx>
        <c:axId val="102786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0288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8.8920203938696249E-2"/>
          <c:y val="0.83529811467701531"/>
          <c:w val="0.88802093707486529"/>
          <c:h val="0.16470188532298485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Reanalysis Land Surface Difference From NEWS</a:t>
            </a:r>
          </a:p>
        </c:rich>
      </c:tx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9.1681176645372162E-2"/>
          <c:y val="0.10572560012213046"/>
          <c:w val="0.88756410637349581"/>
          <c:h val="0.55410670175026455"/>
        </c:manualLayout>
      </c:layout>
      <c:barChart>
        <c:barDir val="col"/>
        <c:grouping val="clustered"/>
        <c:ser>
          <c:idx val="0"/>
          <c:order val="0"/>
          <c:tx>
            <c:strRef>
              <c:f>Land!$C$66</c:f>
              <c:strCache>
                <c:ptCount val="1"/>
                <c:pt idx="0">
                  <c:v> Sfc Net Flux (W m-2)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Land!$A$67:$A$76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Land!$C$67:$C$76</c:f>
              <c:numCache>
                <c:formatCode>0.0</c:formatCode>
                <c:ptCount val="10"/>
                <c:pt idx="0">
                  <c:v>0.82002754355435048</c:v>
                </c:pt>
                <c:pt idx="1">
                  <c:v>1.1315225435543506</c:v>
                </c:pt>
                <c:pt idx="2">
                  <c:v>1.7401325435543504</c:v>
                </c:pt>
                <c:pt idx="3">
                  <c:v>0.57182054355435041</c:v>
                </c:pt>
                <c:pt idx="4">
                  <c:v>0.78904554355435041</c:v>
                </c:pt>
                <c:pt idx="5">
                  <c:v>7.4464525435543498</c:v>
                </c:pt>
                <c:pt idx="6">
                  <c:v>1.8948625435543505</c:v>
                </c:pt>
                <c:pt idx="7">
                  <c:v>1.4863525435543505</c:v>
                </c:pt>
                <c:pt idx="8">
                  <c:v>0.45495954355435037</c:v>
                </c:pt>
                <c:pt idx="9">
                  <c:v>1.8150195435543504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5E-3A46-A17D-6DFA325904A5}"/>
            </c:ext>
          </c:extLst>
        </c:ser>
        <c:ser>
          <c:idx val="1"/>
          <c:order val="1"/>
          <c:tx>
            <c:strRef>
              <c:f>Land!$H$66</c:f>
              <c:strCache>
                <c:ptCount val="1"/>
                <c:pt idx="0">
                  <c:v> LW↓ (W m-2)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strRef>
              <c:f>Land!$A$67:$A$76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Land!$H$67:$H$76</c:f>
              <c:numCache>
                <c:formatCode>0.0</c:formatCode>
                <c:ptCount val="10"/>
                <c:pt idx="0">
                  <c:v>-17.118220449819205</c:v>
                </c:pt>
                <c:pt idx="1">
                  <c:v>-15.648220449819235</c:v>
                </c:pt>
                <c:pt idx="2">
                  <c:v>-16.426220449819198</c:v>
                </c:pt>
                <c:pt idx="3">
                  <c:v>-7.0542204498192405</c:v>
                </c:pt>
                <c:pt idx="4">
                  <c:v>-11.573220449819246</c:v>
                </c:pt>
                <c:pt idx="5">
                  <c:v>-7.9562204498192273</c:v>
                </c:pt>
                <c:pt idx="6">
                  <c:v>-5.2032204498192414</c:v>
                </c:pt>
                <c:pt idx="7">
                  <c:v>-1.5152204498191963</c:v>
                </c:pt>
                <c:pt idx="8">
                  <c:v>-10.322220449819213</c:v>
                </c:pt>
                <c:pt idx="9">
                  <c:v>-10.31299822759695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5E-3A46-A17D-6DFA325904A5}"/>
            </c:ext>
          </c:extLst>
        </c:ser>
        <c:ser>
          <c:idx val="2"/>
          <c:order val="2"/>
          <c:tx>
            <c:strRef>
              <c:f>Land!$I$66</c:f>
              <c:strCache>
                <c:ptCount val="1"/>
                <c:pt idx="0">
                  <c:v>- LW↑ (W m-2)</c:v>
                </c:pt>
              </c:strCache>
            </c:strRef>
          </c:tx>
          <c:spPr>
            <a:solidFill>
              <a:srgbClr val="BF6675"/>
            </a:solidFill>
            <a:ln>
              <a:noFill/>
            </a:ln>
            <a:effectLst/>
          </c:spPr>
          <c:cat>
            <c:strRef>
              <c:f>Land!$A$67:$A$76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Land!$I$67:$I$76</c:f>
              <c:numCache>
                <c:formatCode>0.0</c:formatCode>
                <c:ptCount val="10"/>
                <c:pt idx="0">
                  <c:v>13.218267165625491</c:v>
                </c:pt>
                <c:pt idx="1">
                  <c:v>12.842267165625458</c:v>
                </c:pt>
                <c:pt idx="2">
                  <c:v>13.363267165625473</c:v>
                </c:pt>
                <c:pt idx="3">
                  <c:v>6.2322671656254442</c:v>
                </c:pt>
                <c:pt idx="4">
                  <c:v>8.3722671656254875</c:v>
                </c:pt>
                <c:pt idx="5">
                  <c:v>4.3102671656254756</c:v>
                </c:pt>
                <c:pt idx="6">
                  <c:v>5.3292671656254811</c:v>
                </c:pt>
                <c:pt idx="7">
                  <c:v>1.7772671656254602</c:v>
                </c:pt>
                <c:pt idx="8">
                  <c:v>2.7362671656254633</c:v>
                </c:pt>
                <c:pt idx="9">
                  <c:v>7.5757116100699022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95E-3A46-A17D-6DFA325904A5}"/>
            </c:ext>
          </c:extLst>
        </c:ser>
        <c:ser>
          <c:idx val="3"/>
          <c:order val="3"/>
          <c:tx>
            <c:strRef>
              <c:f>Land!$J$66</c:f>
              <c:strCache>
                <c:ptCount val="1"/>
                <c:pt idx="0">
                  <c:v> SW↓ (W m-2)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cat>
            <c:strRef>
              <c:f>Land!$A$67:$A$76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Land!$J$67:$J$76</c:f>
              <c:numCache>
                <c:formatCode>0.0</c:formatCode>
                <c:ptCount val="10"/>
                <c:pt idx="0">
                  <c:v>11.459198829362862</c:v>
                </c:pt>
                <c:pt idx="1">
                  <c:v>13.234198829362867</c:v>
                </c:pt>
                <c:pt idx="2">
                  <c:v>12.05019882936287</c:v>
                </c:pt>
                <c:pt idx="3">
                  <c:v>2.7011988293628519</c:v>
                </c:pt>
                <c:pt idx="4">
                  <c:v>6.3751988293628585</c:v>
                </c:pt>
                <c:pt idx="5">
                  <c:v>7.3991988293628594</c:v>
                </c:pt>
                <c:pt idx="6">
                  <c:v>5.5721988293628613</c:v>
                </c:pt>
                <c:pt idx="7">
                  <c:v>14.858198829362863</c:v>
                </c:pt>
                <c:pt idx="8">
                  <c:v>11.91919882936287</c:v>
                </c:pt>
                <c:pt idx="9">
                  <c:v>9.5076432738073322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95E-3A46-A17D-6DFA325904A5}"/>
            </c:ext>
          </c:extLst>
        </c:ser>
        <c:ser>
          <c:idx val="4"/>
          <c:order val="4"/>
          <c:tx>
            <c:strRef>
              <c:f>Land!$K$66</c:f>
              <c:strCache>
                <c:ptCount val="1"/>
                <c:pt idx="0">
                  <c:v> -SW↑ (W m-2)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Land!$A$67:$A$76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Land!$K$67:$K$76</c:f>
              <c:numCache>
                <c:formatCode>0.0</c:formatCode>
                <c:ptCount val="10"/>
                <c:pt idx="0">
                  <c:v>-5.5468491112105767</c:v>
                </c:pt>
                <c:pt idx="1">
                  <c:v>-6.7648491112105731</c:v>
                </c:pt>
                <c:pt idx="2">
                  <c:v>-5.3945491112105728</c:v>
                </c:pt>
                <c:pt idx="3">
                  <c:v>-6.2776491112105717</c:v>
                </c:pt>
                <c:pt idx="4">
                  <c:v>-11.706449111210574</c:v>
                </c:pt>
                <c:pt idx="5">
                  <c:v>-11.303749111210571</c:v>
                </c:pt>
                <c:pt idx="6">
                  <c:v>-7.3843491112105752</c:v>
                </c:pt>
                <c:pt idx="7">
                  <c:v>-11.135549111210572</c:v>
                </c:pt>
                <c:pt idx="8">
                  <c:v>-13.558249111210571</c:v>
                </c:pt>
                <c:pt idx="9">
                  <c:v>-8.7858046667661398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95E-3A46-A17D-6DFA325904A5}"/>
            </c:ext>
          </c:extLst>
        </c:ser>
        <c:ser>
          <c:idx val="5"/>
          <c:order val="5"/>
          <c:tx>
            <c:strRef>
              <c:f>Land!$L$66</c:f>
              <c:strCache>
                <c:ptCount val="1"/>
                <c:pt idx="0">
                  <c:v> -LE (W m-2)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Land!$A$67:$A$76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Land!$L$67:$L$76</c:f>
              <c:numCache>
                <c:formatCode>0.0</c:formatCode>
                <c:ptCount val="10"/>
                <c:pt idx="0">
                  <c:v>-3.7716941994659123</c:v>
                </c:pt>
                <c:pt idx="1">
                  <c:v>-6.8631941994659158</c:v>
                </c:pt>
                <c:pt idx="2">
                  <c:v>-7.0054941994659146</c:v>
                </c:pt>
                <c:pt idx="3">
                  <c:v>-5.0146941994659144</c:v>
                </c:pt>
                <c:pt idx="4">
                  <c:v>1.5806058005340873</c:v>
                </c:pt>
                <c:pt idx="5">
                  <c:v>-0.19559419946591561</c:v>
                </c:pt>
                <c:pt idx="6">
                  <c:v>0.90820580053408406</c:v>
                </c:pt>
                <c:pt idx="7">
                  <c:v>-6.0541941994659112</c:v>
                </c:pt>
                <c:pt idx="8">
                  <c:v>-2.857694199465918</c:v>
                </c:pt>
                <c:pt idx="9">
                  <c:v>-3.252638643910359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95E-3A46-A17D-6DFA325904A5}"/>
            </c:ext>
          </c:extLst>
        </c:ser>
        <c:ser>
          <c:idx val="6"/>
          <c:order val="6"/>
          <c:tx>
            <c:strRef>
              <c:f>Land!$M$66</c:f>
              <c:strCache>
                <c:ptCount val="1"/>
                <c:pt idx="0">
                  <c:v> -Hs (W m-2)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cat>
            <c:strRef>
              <c:f>Land!$A$67:$A$76</c:f>
              <c:strCache>
                <c:ptCount val="10"/>
                <c:pt idx="0">
                  <c:v>MERRA-2</c:v>
                </c:pt>
                <c:pt idx="1">
                  <c:v>M2AMIP</c:v>
                </c:pt>
                <c:pt idx="2">
                  <c:v>MERRA</c:v>
                </c:pt>
                <c:pt idx="3">
                  <c:v>ERA-I</c:v>
                </c:pt>
                <c:pt idx="4">
                  <c:v>ERA20C</c:v>
                </c:pt>
                <c:pt idx="5">
                  <c:v>ERA20CM</c:v>
                </c:pt>
                <c:pt idx="6">
                  <c:v>CFSR</c:v>
                </c:pt>
                <c:pt idx="7">
                  <c:v>20CR</c:v>
                </c:pt>
                <c:pt idx="8">
                  <c:v>JRA-55</c:v>
                </c:pt>
                <c:pt idx="9">
                  <c:v>Ensemble</c:v>
                </c:pt>
              </c:strCache>
            </c:strRef>
          </c:cat>
          <c:val>
            <c:numRef>
              <c:f>Land!$M$67:$M$76</c:f>
              <c:numCache>
                <c:formatCode>0.0</c:formatCode>
                <c:ptCount val="10"/>
                <c:pt idx="0">
                  <c:v>2.5797030965222234</c:v>
                </c:pt>
                <c:pt idx="1">
                  <c:v>4.3313030965222197</c:v>
                </c:pt>
                <c:pt idx="2">
                  <c:v>5.15280309652222</c:v>
                </c:pt>
                <c:pt idx="3">
                  <c:v>9.9843030965222219</c:v>
                </c:pt>
                <c:pt idx="4">
                  <c:v>7.7403030965222221</c:v>
                </c:pt>
                <c:pt idx="5">
                  <c:v>15.193003096522222</c:v>
                </c:pt>
                <c:pt idx="6">
                  <c:v>2.6733030965222184</c:v>
                </c:pt>
                <c:pt idx="7">
                  <c:v>3.5554030965222196</c:v>
                </c:pt>
                <c:pt idx="8">
                  <c:v>12.537303096522219</c:v>
                </c:pt>
                <c:pt idx="9">
                  <c:v>7.083047540966664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95E-3A46-A17D-6DFA325904A5}"/>
            </c:ext>
          </c:extLst>
        </c:ser>
        <c:dLbls/>
        <c:gapWidth val="119"/>
        <c:overlap val="32"/>
        <c:axId val="102886784"/>
        <c:axId val="103752832"/>
      </c:barChart>
      <c:catAx>
        <c:axId val="102886784"/>
        <c:scaling>
          <c:orientation val="minMax"/>
        </c:scaling>
        <c:axPos val="b"/>
        <c:numFmt formatCode="General" sourceLinked="1"/>
        <c:majorTickMark val="cross"/>
        <c:tickLblPos val="low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752832"/>
        <c:crosses val="autoZero"/>
        <c:auto val="1"/>
        <c:lblAlgn val="ctr"/>
        <c:lblOffset val="0"/>
      </c:catAx>
      <c:valAx>
        <c:axId val="103752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886784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8.8920203938696249E-2"/>
          <c:y val="0.83529811467701531"/>
          <c:w val="0.88802093707486529"/>
          <c:h val="0.16470188532298485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558800</xdr:colOff>
      <xdr:row>28</xdr:row>
      <xdr:rowOff>12700</xdr:rowOff>
    </xdr:from>
    <xdr:to>
      <xdr:col>9</xdr:col>
      <xdr:colOff>558800</xdr:colOff>
      <xdr:row>40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41A99A0E-6461-024B-8F24-21A4FDFDB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127000</xdr:colOff>
      <xdr:row>28</xdr:row>
      <xdr:rowOff>21166</xdr:rowOff>
    </xdr:from>
    <xdr:to>
      <xdr:col>14</xdr:col>
      <xdr:colOff>279400</xdr:colOff>
      <xdr:row>40</xdr:row>
      <xdr:rowOff>122766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78EBCE30-EE95-FC46-B5BF-602274E92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863600</xdr:colOff>
      <xdr:row>46</xdr:row>
      <xdr:rowOff>198965</xdr:rowOff>
    </xdr:from>
    <xdr:to>
      <xdr:col>12</xdr:col>
      <xdr:colOff>685800</xdr:colOff>
      <xdr:row>62</xdr:row>
      <xdr:rowOff>135466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B8B946E7-C5D9-484C-9BFB-7EA23E5EF1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516467</xdr:colOff>
      <xdr:row>76</xdr:row>
      <xdr:rowOff>173565</xdr:rowOff>
    </xdr:from>
    <xdr:to>
      <xdr:col>8</xdr:col>
      <xdr:colOff>736600</xdr:colOff>
      <xdr:row>95</xdr:row>
      <xdr:rowOff>118532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EB5DB042-E783-A849-833E-FF791384D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838199</xdr:colOff>
      <xdr:row>77</xdr:row>
      <xdr:rowOff>0</xdr:rowOff>
    </xdr:from>
    <xdr:to>
      <xdr:col>18</xdr:col>
      <xdr:colOff>728133</xdr:colOff>
      <xdr:row>95</xdr:row>
      <xdr:rowOff>148167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A0C94F06-C4FB-C346-A816-5F81E6715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78</xdr:row>
      <xdr:rowOff>0</xdr:rowOff>
    </xdr:from>
    <xdr:to>
      <xdr:col>9</xdr:col>
      <xdr:colOff>427567</xdr:colOff>
      <xdr:row>96</xdr:row>
      <xdr:rowOff>148167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530E54D1-FB15-C442-AAEC-E23398D70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78</xdr:row>
      <xdr:rowOff>0</xdr:rowOff>
    </xdr:from>
    <xdr:to>
      <xdr:col>9</xdr:col>
      <xdr:colOff>427567</xdr:colOff>
      <xdr:row>96</xdr:row>
      <xdr:rowOff>148167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F8B89A6-4EE7-8C49-B053-A0C24CBB9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osilov/OwnCloud1/OwnCloud1/MERRA2/NEWS_WEB_ACLIM.1.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EWS_WEB_ACLIM.1.0_mmday-1"/>
      <sheetName val="NEWS_WEB_ACLIM.1.0_Wm-2"/>
      <sheetName val="NEWS_WEB_ACLIM.1.0_cmyr-1"/>
      <sheetName val="NEWS_WEB_ACLIM.1.0_1000km3yr-1"/>
    </sheetNames>
    <sheetDataSet>
      <sheetData sheetId="0">
        <row r="20">
          <cell r="B20">
            <v>2.1751360879715196</v>
          </cell>
          <cell r="C20">
            <v>9.4701326424823831E-2</v>
          </cell>
          <cell r="D20">
            <v>1.3187786964664581</v>
          </cell>
          <cell r="E20">
            <v>9.3006230927391645E-2</v>
          </cell>
        </row>
        <row r="40">
          <cell r="B40">
            <v>3.0304181074869541</v>
          </cell>
          <cell r="C40">
            <v>0.16672117384217658</v>
          </cell>
          <cell r="D40">
            <v>3.3749635342507505</v>
          </cell>
          <cell r="E40">
            <v>0.1664275250380598</v>
          </cell>
        </row>
        <row r="42">
          <cell r="B42">
            <v>2.7850579407172344</v>
          </cell>
          <cell r="C42">
            <v>0.14605993335865494</v>
          </cell>
          <cell r="D42">
            <v>2.7850793633335131</v>
          </cell>
          <cell r="E42">
            <v>0.14536369832957305</v>
          </cell>
        </row>
      </sheetData>
      <sheetData sheetId="1">
        <row r="20">
          <cell r="D20">
            <v>38.159105800534086</v>
          </cell>
          <cell r="E20">
            <v>2.6911525152601747</v>
          </cell>
          <cell r="P20">
            <v>310.47322044981922</v>
          </cell>
          <cell r="Q20">
            <v>6.8859905497354745</v>
          </cell>
          <cell r="R20">
            <v>185.55880117063714</v>
          </cell>
          <cell r="S20">
            <v>7.664923092289702</v>
          </cell>
          <cell r="T20">
            <v>377.48626716562546</v>
          </cell>
          <cell r="U20">
            <v>7.1594272023297529</v>
          </cell>
          <cell r="V20">
            <v>42.227650888789427</v>
          </cell>
          <cell r="W20">
            <v>3.2334343318137053</v>
          </cell>
          <cell r="X20">
            <v>38.163103096522221</v>
          </cell>
          <cell r="Y20">
            <v>6.3324190728911089</v>
          </cell>
          <cell r="Z20">
            <v>-4.3025435543503935E-3</v>
          </cell>
        </row>
        <row r="40">
          <cell r="D40">
            <v>97.655194856792534</v>
          </cell>
          <cell r="E40">
            <v>4.8156112568883032</v>
          </cell>
          <cell r="P40">
            <v>352.5730130476453</v>
          </cell>
          <cell r="Q40">
            <v>4.5864588994913165</v>
          </cell>
          <cell r="R40">
            <v>186.31053681496368</v>
          </cell>
          <cell r="S40">
            <v>4.4513361533277829</v>
          </cell>
          <cell r="T40">
            <v>407.36748143802021</v>
          </cell>
          <cell r="U40">
            <v>3.1200141975602134</v>
          </cell>
          <cell r="V40">
            <v>14.069411471634957</v>
          </cell>
          <cell r="W40">
            <v>1.1737359766176665</v>
          </cell>
          <cell r="X40">
            <v>19.161657105921428</v>
          </cell>
          <cell r="Y40">
            <v>3.4958066789699904</v>
          </cell>
          <cell r="Z40">
            <v>0.62864238700414854</v>
          </cell>
        </row>
        <row r="42">
          <cell r="D42">
            <v>80.586787133492848</v>
          </cell>
          <cell r="E42">
            <v>4.2061255303695901</v>
          </cell>
          <cell r="P42">
            <v>340.49469556826364</v>
          </cell>
          <cell r="Q42">
            <v>5.2461544990923281</v>
          </cell>
          <cell r="R42">
            <v>186.09503191186124</v>
          </cell>
          <cell r="S42">
            <v>5.3732583031461463</v>
          </cell>
          <cell r="T42">
            <v>398.79632097807513</v>
          </cell>
          <cell r="U42">
            <v>4.278851469460613</v>
          </cell>
          <cell r="V42">
            <v>22.147551167719559</v>
          </cell>
          <cell r="W42">
            <v>1.7646229299454188</v>
          </cell>
          <cell r="X42">
            <v>24.612763695015509</v>
          </cell>
          <cell r="Y42">
            <v>4.3095813942885481</v>
          </cell>
          <cell r="Z42">
            <v>0.44704834666478249</v>
          </cell>
          <cell r="AA42">
            <v>101.72617539100324</v>
          </cell>
          <cell r="AC42">
            <v>238.02906977159799</v>
          </cell>
          <cell r="AD42">
            <v>2.1494520894270659</v>
          </cell>
          <cell r="AE42">
            <v>340.2</v>
          </cell>
        </row>
      </sheetData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6"/>
  <sheetViews>
    <sheetView topLeftCell="D1" zoomScale="150" zoomScaleNormal="150" workbookViewId="0">
      <selection activeCell="H13" sqref="H13"/>
    </sheetView>
  </sheetViews>
  <sheetFormatPr defaultColWidth="11" defaultRowHeight="15.75"/>
  <cols>
    <col min="1" max="1" width="13.625" customWidth="1"/>
    <col min="2" max="2" width="11" customWidth="1"/>
    <col min="3" max="4" width="12.375" bestFit="1" customWidth="1"/>
    <col min="5" max="6" width="11" bestFit="1" customWidth="1"/>
    <col min="7" max="7" width="12.375" bestFit="1" customWidth="1"/>
    <col min="8" max="11" width="11" bestFit="1" customWidth="1"/>
    <col min="12" max="13" width="12.375" bestFit="1" customWidth="1"/>
    <col min="14" max="14" width="11.375" customWidth="1"/>
    <col min="15" max="16" width="12.375" bestFit="1" customWidth="1"/>
    <col min="17" max="17" width="11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20" s="2" customFormat="1" ht="47.25">
      <c r="A2" s="2" t="s">
        <v>66</v>
      </c>
      <c r="B2" s="5" t="s">
        <v>69</v>
      </c>
      <c r="C2" s="5" t="s">
        <v>70</v>
      </c>
      <c r="D2" s="5" t="s">
        <v>71</v>
      </c>
      <c r="E2" s="5" t="s">
        <v>72</v>
      </c>
      <c r="F2" s="5" t="s">
        <v>73</v>
      </c>
      <c r="G2" s="5" t="s">
        <v>68</v>
      </c>
      <c r="H2" s="5" t="s">
        <v>80</v>
      </c>
      <c r="I2" s="5" t="s">
        <v>78</v>
      </c>
      <c r="J2" s="5" t="s">
        <v>81</v>
      </c>
      <c r="K2" s="5" t="s">
        <v>79</v>
      </c>
      <c r="L2" s="5" t="s">
        <v>74</v>
      </c>
      <c r="M2" s="5" t="s">
        <v>75</v>
      </c>
      <c r="N2" s="5" t="s">
        <v>83</v>
      </c>
      <c r="O2" s="5" t="s">
        <v>84</v>
      </c>
      <c r="P2" s="5" t="s">
        <v>85</v>
      </c>
      <c r="Q2" s="5" t="s">
        <v>20</v>
      </c>
    </row>
    <row r="3" spans="1:20">
      <c r="A3" t="s">
        <v>21</v>
      </c>
      <c r="B3" s="3">
        <v>-4.0228099999999998</v>
      </c>
      <c r="C3" s="3">
        <v>-4.4954000000000001</v>
      </c>
      <c r="D3" s="3">
        <v>1.38005</v>
      </c>
      <c r="E3" s="3">
        <v>101.048</v>
      </c>
      <c r="F3" s="3">
        <v>238.38900000000001</v>
      </c>
      <c r="G3" s="3">
        <v>234.36600000000001</v>
      </c>
      <c r="H3" s="3">
        <v>332.11099999999999</v>
      </c>
      <c r="I3" s="3">
        <v>393.92099999999999</v>
      </c>
      <c r="J3" s="3">
        <v>186.03899999999999</v>
      </c>
      <c r="K3" s="3">
        <v>23.182500000000001</v>
      </c>
      <c r="L3" s="3">
        <v>86.238699999999994</v>
      </c>
      <c r="M3" s="3">
        <v>19.304200000000002</v>
      </c>
      <c r="N3" s="4">
        <v>3.0183200000000001</v>
      </c>
      <c r="O3" s="4">
        <v>3.0190600000000001</v>
      </c>
      <c r="P3" s="4">
        <v>-7.3535500000000004E-4</v>
      </c>
      <c r="Q3" s="3">
        <v>24.981000000000002</v>
      </c>
      <c r="S3" s="16">
        <f>C3</f>
        <v>-4.4954000000000001</v>
      </c>
      <c r="T3" s="16">
        <f>H3-I3+J3-K3-L3-M3</f>
        <v>-4.4964000000000155</v>
      </c>
    </row>
    <row r="4" spans="1:20">
      <c r="A4" t="s">
        <v>22</v>
      </c>
      <c r="B4" s="3">
        <v>-2.7667000000000002</v>
      </c>
      <c r="C4" s="3">
        <v>-0.98060199999999997</v>
      </c>
      <c r="D4" s="3">
        <v>-0.90320699999999998</v>
      </c>
      <c r="E4" s="3">
        <v>103.426</v>
      </c>
      <c r="F4" s="3">
        <v>238.952</v>
      </c>
      <c r="G4" s="3">
        <v>236.18600000000001</v>
      </c>
      <c r="H4" s="3">
        <v>332.95</v>
      </c>
      <c r="I4" s="3">
        <v>394.173</v>
      </c>
      <c r="J4" s="3">
        <v>188.23</v>
      </c>
      <c r="K4" s="3">
        <v>23.580100000000002</v>
      </c>
      <c r="L4" s="3">
        <v>85.023600000000002</v>
      </c>
      <c r="M4" s="3">
        <v>19.383400000000002</v>
      </c>
      <c r="N4" s="4">
        <v>2.9756100000000001</v>
      </c>
      <c r="O4" s="4">
        <v>2.9761700000000002</v>
      </c>
      <c r="P4" s="4">
        <v>-5.5835300000000004E-4</v>
      </c>
      <c r="Q4" s="3">
        <v>26.142199999999999</v>
      </c>
      <c r="S4" s="16">
        <f t="shared" ref="S4:S15" si="0">C4</f>
        <v>-0.98060199999999997</v>
      </c>
      <c r="T4" s="16">
        <f t="shared" ref="T4:T15" si="1">H4-I4+J4-K4-L4-M4</f>
        <v>-0.98010000000002861</v>
      </c>
    </row>
    <row r="5" spans="1:20">
      <c r="A5" t="s">
        <v>23</v>
      </c>
      <c r="B5" s="3">
        <v>-0.66557599999999995</v>
      </c>
      <c r="C5" s="3">
        <v>11.3918</v>
      </c>
      <c r="D5" s="3">
        <v>-7.3640699999999999</v>
      </c>
      <c r="E5" s="3">
        <v>105.363</v>
      </c>
      <c r="F5" s="3">
        <v>242.46600000000001</v>
      </c>
      <c r="G5" s="3">
        <v>241.8</v>
      </c>
      <c r="H5" s="3">
        <v>330.58600000000001</v>
      </c>
      <c r="I5" s="3">
        <v>394.32299999999998</v>
      </c>
      <c r="J5" s="3">
        <v>192.74100000000001</v>
      </c>
      <c r="K5" s="3">
        <v>23.642099999999999</v>
      </c>
      <c r="L5" s="3">
        <v>75.949299999999994</v>
      </c>
      <c r="M5" s="3">
        <v>18.021599999999999</v>
      </c>
      <c r="N5" s="4">
        <v>2.8047499999999999</v>
      </c>
      <c r="O5" s="4">
        <v>2.6712400000000001</v>
      </c>
      <c r="P5" s="4">
        <v>0.13350799999999999</v>
      </c>
      <c r="Q5" s="3">
        <v>24.755800000000001</v>
      </c>
      <c r="S5" s="16">
        <f t="shared" si="0"/>
        <v>11.3918</v>
      </c>
      <c r="T5" s="16">
        <f t="shared" si="1"/>
        <v>11.391000000000055</v>
      </c>
    </row>
    <row r="6" spans="1:20">
      <c r="A6" t="s">
        <v>24</v>
      </c>
      <c r="B6" s="3">
        <v>-1.4806999999999999</v>
      </c>
      <c r="C6" s="3">
        <v>6.0873799999999996</v>
      </c>
      <c r="D6" s="3">
        <v>-7.5680800000000001</v>
      </c>
      <c r="E6" s="3">
        <v>107.655</v>
      </c>
      <c r="F6" s="3">
        <v>245.71100000000001</v>
      </c>
      <c r="G6" s="3">
        <v>244.23099999999999</v>
      </c>
      <c r="H6" s="3">
        <v>341.71600000000001</v>
      </c>
      <c r="I6" s="3">
        <v>398.19400000000002</v>
      </c>
      <c r="J6" s="3">
        <v>188.00800000000001</v>
      </c>
      <c r="K6" s="3">
        <v>23.875599999999999</v>
      </c>
      <c r="L6" s="3">
        <v>84.087500000000006</v>
      </c>
      <c r="M6" s="3">
        <v>17.479700000000001</v>
      </c>
      <c r="N6" s="4">
        <v>2.8756900000000001</v>
      </c>
      <c r="O6" s="4">
        <v>2.9035199999999999</v>
      </c>
      <c r="P6" s="4">
        <v>-2.7829799999999998E-2</v>
      </c>
      <c r="Q6" s="3">
        <v>24.430099999999999</v>
      </c>
      <c r="S6" s="16">
        <f t="shared" si="0"/>
        <v>6.0873799999999996</v>
      </c>
      <c r="T6" s="16">
        <f t="shared" si="1"/>
        <v>6.0872000000000028</v>
      </c>
    </row>
    <row r="7" spans="1:20">
      <c r="A7" t="s">
        <v>25</v>
      </c>
      <c r="B7" s="3">
        <v>-1.0005299999999999</v>
      </c>
      <c r="C7" s="3">
        <v>1.62497</v>
      </c>
      <c r="D7" s="3">
        <v>-2.6255099999999998</v>
      </c>
      <c r="E7" s="3">
        <v>103.61499999999999</v>
      </c>
      <c r="F7" s="3">
        <v>240.917</v>
      </c>
      <c r="G7" s="3">
        <v>239.917</v>
      </c>
      <c r="H7" s="3">
        <v>337.58300000000003</v>
      </c>
      <c r="I7" s="3">
        <v>396.31</v>
      </c>
      <c r="J7" s="3">
        <v>187.779</v>
      </c>
      <c r="K7" s="3">
        <v>25.436399999999999</v>
      </c>
      <c r="L7" s="3">
        <v>82.919200000000004</v>
      </c>
      <c r="M7" s="3">
        <v>19.071100000000001</v>
      </c>
      <c r="N7" s="4">
        <v>2.8506399999999998</v>
      </c>
      <c r="O7" s="4">
        <v>2.8628200000000001</v>
      </c>
      <c r="P7" s="4">
        <v>-1.218E-2</v>
      </c>
      <c r="Q7" s="3">
        <v>23.552900000000001</v>
      </c>
      <c r="S7" s="16">
        <f t="shared" si="0"/>
        <v>1.62497</v>
      </c>
      <c r="T7" s="16">
        <f t="shared" si="1"/>
        <v>1.6253000000000242</v>
      </c>
    </row>
    <row r="8" spans="1:20">
      <c r="A8" t="s">
        <v>26</v>
      </c>
      <c r="B8" s="3">
        <v>-0.296292</v>
      </c>
      <c r="C8" s="3">
        <v>8.0458200000000009</v>
      </c>
      <c r="D8" s="3">
        <v>-8.3421099999999999</v>
      </c>
      <c r="E8" s="3">
        <v>103.84699999999999</v>
      </c>
      <c r="F8" s="3">
        <v>241.404</v>
      </c>
      <c r="G8" s="3">
        <v>241.108</v>
      </c>
      <c r="H8" s="3">
        <v>340.49900000000002</v>
      </c>
      <c r="I8" s="3">
        <v>399.911</v>
      </c>
      <c r="J8" s="3">
        <v>188.47200000000001</v>
      </c>
      <c r="K8" s="3">
        <v>25.213100000000001</v>
      </c>
      <c r="L8" s="3">
        <v>82.839799999999997</v>
      </c>
      <c r="M8" s="3">
        <v>12.961399999999999</v>
      </c>
      <c r="N8" s="4">
        <v>3.0552600000000001</v>
      </c>
      <c r="O8" s="4">
        <v>2.8599299999999999</v>
      </c>
      <c r="P8" s="4">
        <v>0.195327</v>
      </c>
      <c r="Q8" s="3">
        <v>23.606000000000002</v>
      </c>
      <c r="S8" s="16">
        <f t="shared" si="0"/>
        <v>8.0458200000000009</v>
      </c>
      <c r="T8" s="16">
        <f t="shared" si="1"/>
        <v>8.0457000000000374</v>
      </c>
    </row>
    <row r="9" spans="1:20">
      <c r="A9" t="s">
        <v>27</v>
      </c>
      <c r="B9" s="3">
        <v>-0.57872599999999996</v>
      </c>
      <c r="C9" s="3">
        <v>10.953099999999999</v>
      </c>
      <c r="D9" s="3">
        <v>-11.5318</v>
      </c>
      <c r="E9" s="3">
        <v>110.06699999999999</v>
      </c>
      <c r="F9" s="3">
        <v>243.84200000000001</v>
      </c>
      <c r="G9" s="3">
        <v>243.26300000000001</v>
      </c>
      <c r="H9" s="3">
        <v>342.79</v>
      </c>
      <c r="I9" s="3">
        <v>398.59500000000003</v>
      </c>
      <c r="J9" s="3">
        <v>191.81100000000001</v>
      </c>
      <c r="K9" s="3">
        <v>25.939599999999999</v>
      </c>
      <c r="L9" s="3">
        <v>82.828199999999995</v>
      </c>
      <c r="M9" s="3">
        <v>16.285599999999999</v>
      </c>
      <c r="N9" s="4">
        <v>3.2170399999999999</v>
      </c>
      <c r="O9" s="4">
        <v>2.9161999999999999</v>
      </c>
      <c r="P9" s="4">
        <v>0.30084100000000003</v>
      </c>
      <c r="Q9" s="3">
        <v>24.9253</v>
      </c>
      <c r="S9" s="16">
        <f t="shared" si="0"/>
        <v>10.953099999999999</v>
      </c>
      <c r="T9" s="16">
        <f t="shared" si="1"/>
        <v>10.952600000000007</v>
      </c>
    </row>
    <row r="10" spans="1:20">
      <c r="A10" t="s">
        <v>28</v>
      </c>
      <c r="B10" s="3">
        <v>12.4253</v>
      </c>
      <c r="C10" s="3">
        <v>7.6935200000000004</v>
      </c>
      <c r="D10" s="3">
        <v>4.7283200000000001</v>
      </c>
      <c r="E10" s="3">
        <v>115.006</v>
      </c>
      <c r="F10" s="3">
        <v>236.75</v>
      </c>
      <c r="G10" s="3"/>
      <c r="H10" s="3">
        <v>343.76400000000001</v>
      </c>
      <c r="I10" s="3">
        <v>401.363</v>
      </c>
      <c r="J10" s="3">
        <v>198.434</v>
      </c>
      <c r="K10" s="3">
        <v>25.828499999999998</v>
      </c>
      <c r="L10" s="3">
        <v>90.483599999999996</v>
      </c>
      <c r="M10" s="3">
        <v>16.8291</v>
      </c>
      <c r="N10" s="4">
        <v>3.1067</v>
      </c>
      <c r="O10" s="4">
        <v>3.18573</v>
      </c>
      <c r="P10" s="4">
        <v>-7.9034800000000002E-2</v>
      </c>
      <c r="Q10" s="3">
        <v>25.3979</v>
      </c>
      <c r="S10" s="16">
        <f t="shared" si="0"/>
        <v>7.6935200000000004</v>
      </c>
      <c r="T10" s="16">
        <f t="shared" si="1"/>
        <v>7.6938000000000208</v>
      </c>
    </row>
    <row r="11" spans="1:20">
      <c r="A11" t="s">
        <v>29</v>
      </c>
      <c r="B11" s="3">
        <v>-10.089399999999999</v>
      </c>
      <c r="C11" s="3">
        <v>-11.222099999999999</v>
      </c>
      <c r="D11" s="3">
        <v>1.1327700000000001</v>
      </c>
      <c r="E11" s="3">
        <v>102.313</v>
      </c>
      <c r="F11" s="3">
        <v>251.39</v>
      </c>
      <c r="G11" s="3">
        <v>241.30099999999999</v>
      </c>
      <c r="H11" s="3">
        <v>338.12400000000002</v>
      </c>
      <c r="I11" s="3">
        <v>399.62900000000002</v>
      </c>
      <c r="J11" s="3">
        <v>189.39500000000001</v>
      </c>
      <c r="K11" s="3">
        <v>25.576799999999999</v>
      </c>
      <c r="L11" s="3">
        <v>93.246600000000001</v>
      </c>
      <c r="M11" s="3">
        <v>20.288699999999999</v>
      </c>
      <c r="N11" s="4">
        <v>3.3025799999999998</v>
      </c>
      <c r="O11" s="4">
        <v>3.2111900000000002</v>
      </c>
      <c r="P11" s="4">
        <v>9.1384699999999999E-2</v>
      </c>
      <c r="Q11" s="3">
        <v>23.998699999999999</v>
      </c>
      <c r="S11" s="16">
        <f t="shared" si="0"/>
        <v>-11.222099999999999</v>
      </c>
      <c r="T11" s="16">
        <f t="shared" si="1"/>
        <v>-11.222099999999976</v>
      </c>
    </row>
    <row r="12" spans="1:20">
      <c r="A12" t="s">
        <v>30</v>
      </c>
      <c r="B12" s="17">
        <v>0.77259599999999995</v>
      </c>
      <c r="C12" s="3"/>
      <c r="D12" s="3"/>
      <c r="E12" s="3">
        <v>110.369</v>
      </c>
      <c r="F12" s="3">
        <v>240.21</v>
      </c>
      <c r="G12" s="3">
        <v>240.982</v>
      </c>
      <c r="H12" s="3">
        <v>345.11700000000002</v>
      </c>
      <c r="I12" s="3">
        <v>398.495</v>
      </c>
      <c r="J12" s="3">
        <v>187.083</v>
      </c>
      <c r="K12" s="3">
        <v>23.3371</v>
      </c>
      <c r="L12" s="3"/>
      <c r="M12" s="3"/>
      <c r="N12" s="4">
        <v>2.7033800000000001</v>
      </c>
      <c r="O12" s="4"/>
      <c r="P12" s="4"/>
      <c r="Q12" s="3"/>
      <c r="S12" s="16"/>
      <c r="T12" s="16"/>
    </row>
    <row r="13" spans="1:20">
      <c r="A13" t="s">
        <v>34</v>
      </c>
      <c r="B13" s="3">
        <f>G13-F13</f>
        <v>0.44475483739876154</v>
      </c>
      <c r="C13" s="3">
        <f>'[1]NEWS_WEB_ACLIM.1.0_Wm-2'!$Z$42</f>
        <v>0.44704834666478249</v>
      </c>
      <c r="D13" s="15">
        <f>B13-C13</f>
        <v>-2.2935092660209544E-3</v>
      </c>
      <c r="E13" s="3">
        <f>J13-K13+H13-I13</f>
        <v>105.64585533433018</v>
      </c>
      <c r="F13" s="3">
        <f>'[1]NEWS_WEB_ACLIM.1.0_Wm-2'!$AC$42</f>
        <v>238.02906977159799</v>
      </c>
      <c r="G13" s="3">
        <f>'[1]NEWS_WEB_ACLIM.1.0_Wm-2'!$AE$42-'[1]NEWS_WEB_ACLIM.1.0_Wm-2'!$AA$42</f>
        <v>238.47382460899675</v>
      </c>
      <c r="H13" s="3">
        <f>'[1]NEWS_WEB_ACLIM.1.0_Wm-2'!$P$42</f>
        <v>340.49469556826364</v>
      </c>
      <c r="I13" s="3">
        <f>'[1]NEWS_WEB_ACLIM.1.0_Wm-2'!$T$42</f>
        <v>398.79632097807513</v>
      </c>
      <c r="J13" s="3">
        <f>'[1]NEWS_WEB_ACLIM.1.0_Wm-2'!$R$42</f>
        <v>186.09503191186124</v>
      </c>
      <c r="K13" s="3">
        <f>'[1]NEWS_WEB_ACLIM.1.0_Wm-2'!$V$42</f>
        <v>22.147551167719559</v>
      </c>
      <c r="L13" s="3">
        <f>'[1]NEWS_WEB_ACLIM.1.0_Wm-2'!$D$42</f>
        <v>80.586787133492848</v>
      </c>
      <c r="M13" s="3">
        <f>'[1]NEWS_WEB_ACLIM.1.0_Wm-2'!$X$42</f>
        <v>24.612763695015509</v>
      </c>
      <c r="N13" s="4">
        <f>'[1]NEWS_WEB_ACLIM.1.0_mmday-1'!$B$42</f>
        <v>2.7850579407172344</v>
      </c>
      <c r="O13" s="4">
        <f>'[1]NEWS_WEB_ACLIM.1.0_mmday-1'!$D$42</f>
        <v>2.7850793633335131</v>
      </c>
      <c r="P13" s="4">
        <f>N13-O13</f>
        <v>-2.1422616278687912E-5</v>
      </c>
      <c r="S13" s="16">
        <f t="shared" si="0"/>
        <v>0.44704834666478249</v>
      </c>
      <c r="T13" s="16">
        <f t="shared" si="1"/>
        <v>0.44630450582183556</v>
      </c>
    </row>
    <row r="14" spans="1:20">
      <c r="A14" t="s">
        <v>82</v>
      </c>
      <c r="B14" s="3"/>
      <c r="C14" s="15">
        <f>'[1]NEWS_WEB_ACLIM.1.0_Wm-2'!$Z$43</f>
        <v>0</v>
      </c>
      <c r="D14" s="3"/>
      <c r="E14" s="3"/>
      <c r="F14" s="3">
        <f>'[1]NEWS_WEB_ACLIM.1.0_Wm-2'!$AD$42</f>
        <v>2.1494520894270659</v>
      </c>
      <c r="G14" s="3"/>
      <c r="H14" s="3">
        <f>'[1]NEWS_WEB_ACLIM.1.0_Wm-2'!$Q$42</f>
        <v>5.2461544990923281</v>
      </c>
      <c r="I14" s="3">
        <f>'[1]NEWS_WEB_ACLIM.1.0_Wm-2'!$U$42</f>
        <v>4.278851469460613</v>
      </c>
      <c r="J14" s="3">
        <f>'[1]NEWS_WEB_ACLIM.1.0_Wm-2'!$S$42</f>
        <v>5.3732583031461463</v>
      </c>
      <c r="K14" s="3">
        <f>'[1]NEWS_WEB_ACLIM.1.0_Wm-2'!$W$42</f>
        <v>1.7646229299454188</v>
      </c>
      <c r="L14" s="3">
        <f>'[1]NEWS_WEB_ACLIM.1.0_Wm-2'!$E$42</f>
        <v>4.2061255303695901</v>
      </c>
      <c r="M14" s="3">
        <f>'[1]NEWS_WEB_ACLIM.1.0_Wm-2'!$Y$42</f>
        <v>4.3095813942885481</v>
      </c>
      <c r="N14" s="4">
        <f>'[1]NEWS_WEB_ACLIM.1.0_mmday-1'!$C$42</f>
        <v>0.14605993335865494</v>
      </c>
      <c r="O14" s="4">
        <f>'[1]NEWS_WEB_ACLIM.1.0_mmday-1'!$E$42</f>
        <v>0.14536369832957305</v>
      </c>
      <c r="P14" s="1"/>
      <c r="S14" s="16"/>
      <c r="T14" s="16"/>
    </row>
    <row r="15" spans="1:20">
      <c r="A15" t="s">
        <v>87</v>
      </c>
      <c r="B15" s="3">
        <f>AVERAGE(B3:B11)</f>
        <v>-0.94171488888888866</v>
      </c>
      <c r="C15" s="3">
        <f t="shared" ref="C15:Q15" si="2">AVERAGE(C3:C11)</f>
        <v>3.233165333333333</v>
      </c>
      <c r="D15" s="3">
        <f t="shared" si="2"/>
        <v>-3.4548485555555564</v>
      </c>
      <c r="E15" s="3">
        <f t="shared" si="2"/>
        <v>105.81555555555555</v>
      </c>
      <c r="F15" s="3">
        <f t="shared" si="2"/>
        <v>242.20233333333331</v>
      </c>
      <c r="G15" s="3">
        <f t="shared" si="2"/>
        <v>240.27149999999997</v>
      </c>
      <c r="H15" s="3">
        <f t="shared" si="2"/>
        <v>337.79144444444449</v>
      </c>
      <c r="I15" s="3">
        <f t="shared" si="2"/>
        <v>397.37988888888884</v>
      </c>
      <c r="J15" s="3">
        <f t="shared" si="2"/>
        <v>190.101</v>
      </c>
      <c r="K15" s="3">
        <f t="shared" si="2"/>
        <v>24.697188888888885</v>
      </c>
      <c r="L15" s="3">
        <f t="shared" si="2"/>
        <v>84.846277777777786</v>
      </c>
      <c r="M15" s="3">
        <f t="shared" si="2"/>
        <v>17.73608888888889</v>
      </c>
      <c r="N15" s="3">
        <f t="shared" si="2"/>
        <v>3.0229544444444447</v>
      </c>
      <c r="O15" s="3">
        <f t="shared" si="2"/>
        <v>2.9562066666666666</v>
      </c>
      <c r="P15" s="4">
        <f t="shared" si="2"/>
        <v>6.6746932444444448E-2</v>
      </c>
      <c r="Q15" s="3">
        <f t="shared" si="2"/>
        <v>24.643322222222221</v>
      </c>
      <c r="S15" s="16">
        <f t="shared" si="0"/>
        <v>3.233165333333333</v>
      </c>
      <c r="T15" s="16">
        <f t="shared" si="1"/>
        <v>3.2330000000000858</v>
      </c>
    </row>
    <row r="16" spans="1:20">
      <c r="A16" t="s">
        <v>88</v>
      </c>
      <c r="B16" s="3">
        <f>STDEV(B3:B11)</f>
        <v>5.874728676325411</v>
      </c>
      <c r="C16" s="3">
        <f t="shared" ref="C16:Q16" si="3">STDEV(C3:C11)</f>
        <v>7.6353716860779608</v>
      </c>
      <c r="D16" s="3">
        <f t="shared" si="3"/>
        <v>5.4761821441782104</v>
      </c>
      <c r="E16" s="3">
        <f t="shared" si="3"/>
        <v>4.4095425531201951</v>
      </c>
      <c r="F16" s="3">
        <f t="shared" si="3"/>
        <v>4.4244423659937056</v>
      </c>
      <c r="G16" s="3">
        <f t="shared" si="3"/>
        <v>3.3893644157654563</v>
      </c>
      <c r="H16" s="3">
        <f t="shared" si="3"/>
        <v>4.8883723802281924</v>
      </c>
      <c r="I16" s="3">
        <f t="shared" si="3"/>
        <v>2.7885200126789758</v>
      </c>
      <c r="J16" s="3">
        <f t="shared" si="3"/>
        <v>3.7459558860189501</v>
      </c>
      <c r="K16" s="3">
        <f t="shared" si="3"/>
        <v>1.1034125548094462</v>
      </c>
      <c r="L16" s="3">
        <f t="shared" si="3"/>
        <v>4.9479702294925394</v>
      </c>
      <c r="M16" s="3">
        <f t="shared" si="3"/>
        <v>2.2176039211525209</v>
      </c>
      <c r="N16" s="4">
        <f t="shared" si="3"/>
        <v>0.16776913438644719</v>
      </c>
      <c r="O16" s="4">
        <f t="shared" si="3"/>
        <v>0.16793571031796667</v>
      </c>
      <c r="P16" s="4">
        <f t="shared" si="3"/>
        <v>0.12344397465830885</v>
      </c>
      <c r="Q16" s="4">
        <f t="shared" si="3"/>
        <v>0.84766375671279204</v>
      </c>
      <c r="S16" s="16"/>
      <c r="T16" s="16"/>
    </row>
    <row r="34" spans="7:13" ht="31.5">
      <c r="G34" t="s">
        <v>86</v>
      </c>
      <c r="H34" s="5" t="s">
        <v>80</v>
      </c>
      <c r="I34" s="5" t="s">
        <v>78</v>
      </c>
      <c r="J34" s="5" t="s">
        <v>81</v>
      </c>
      <c r="K34" s="5" t="s">
        <v>79</v>
      </c>
      <c r="L34" s="5" t="s">
        <v>74</v>
      </c>
      <c r="M34" s="5" t="s">
        <v>75</v>
      </c>
    </row>
    <row r="35" spans="7:13">
      <c r="G35" t="s">
        <v>21</v>
      </c>
      <c r="H35" s="16">
        <f>H3</f>
        <v>332.11099999999999</v>
      </c>
      <c r="I35" s="16">
        <f>-I3</f>
        <v>-393.92099999999999</v>
      </c>
      <c r="J35" s="16">
        <f t="shared" ref="J35" si="4">J3</f>
        <v>186.03899999999999</v>
      </c>
      <c r="K35" s="16">
        <f>-K3</f>
        <v>-23.182500000000001</v>
      </c>
      <c r="L35" s="16">
        <f t="shared" ref="L35:M35" si="5">-L3</f>
        <v>-86.238699999999994</v>
      </c>
      <c r="M35" s="16">
        <f t="shared" si="5"/>
        <v>-19.304200000000002</v>
      </c>
    </row>
    <row r="36" spans="7:13">
      <c r="G36" t="s">
        <v>22</v>
      </c>
      <c r="H36" s="16">
        <f t="shared" ref="H36:J36" si="6">H4</f>
        <v>332.95</v>
      </c>
      <c r="I36" s="16">
        <f t="shared" ref="I36:I45" si="7">-I4</f>
        <v>-394.173</v>
      </c>
      <c r="J36" s="16">
        <f t="shared" si="6"/>
        <v>188.23</v>
      </c>
      <c r="K36" s="16">
        <f t="shared" ref="K36:M36" si="8">-K4</f>
        <v>-23.580100000000002</v>
      </c>
      <c r="L36" s="16">
        <f t="shared" si="8"/>
        <v>-85.023600000000002</v>
      </c>
      <c r="M36" s="16">
        <f t="shared" si="8"/>
        <v>-19.383400000000002</v>
      </c>
    </row>
    <row r="37" spans="7:13">
      <c r="G37" t="s">
        <v>23</v>
      </c>
      <c r="H37" s="16">
        <f t="shared" ref="H37:J37" si="9">H5</f>
        <v>330.58600000000001</v>
      </c>
      <c r="I37" s="16">
        <f t="shared" si="7"/>
        <v>-394.32299999999998</v>
      </c>
      <c r="J37" s="16">
        <f t="shared" si="9"/>
        <v>192.74100000000001</v>
      </c>
      <c r="K37" s="16">
        <f t="shared" ref="K37:M37" si="10">-K5</f>
        <v>-23.642099999999999</v>
      </c>
      <c r="L37" s="16">
        <f t="shared" si="10"/>
        <v>-75.949299999999994</v>
      </c>
      <c r="M37" s="16">
        <f t="shared" si="10"/>
        <v>-18.021599999999999</v>
      </c>
    </row>
    <row r="38" spans="7:13">
      <c r="G38" t="s">
        <v>24</v>
      </c>
      <c r="H38" s="16">
        <f t="shared" ref="H38:J38" si="11">H6</f>
        <v>341.71600000000001</v>
      </c>
      <c r="I38" s="16">
        <f t="shared" si="7"/>
        <v>-398.19400000000002</v>
      </c>
      <c r="J38" s="16">
        <f t="shared" si="11"/>
        <v>188.00800000000001</v>
      </c>
      <c r="K38" s="16">
        <f t="shared" ref="K38:M38" si="12">-K6</f>
        <v>-23.875599999999999</v>
      </c>
      <c r="L38" s="16">
        <f t="shared" si="12"/>
        <v>-84.087500000000006</v>
      </c>
      <c r="M38" s="16">
        <f t="shared" si="12"/>
        <v>-17.479700000000001</v>
      </c>
    </row>
    <row r="39" spans="7:13">
      <c r="G39" t="s">
        <v>25</v>
      </c>
      <c r="H39" s="16">
        <f t="shared" ref="H39:J39" si="13">H7</f>
        <v>337.58300000000003</v>
      </c>
      <c r="I39" s="16">
        <f t="shared" si="7"/>
        <v>-396.31</v>
      </c>
      <c r="J39" s="16">
        <f t="shared" si="13"/>
        <v>187.779</v>
      </c>
      <c r="K39" s="16">
        <f t="shared" ref="K39:M39" si="14">-K7</f>
        <v>-25.436399999999999</v>
      </c>
      <c r="L39" s="16">
        <f t="shared" si="14"/>
        <v>-82.919200000000004</v>
      </c>
      <c r="M39" s="16">
        <f t="shared" si="14"/>
        <v>-19.071100000000001</v>
      </c>
    </row>
    <row r="40" spans="7:13">
      <c r="G40" t="s">
        <v>26</v>
      </c>
      <c r="H40" s="16">
        <f t="shared" ref="H40:J40" si="15">H8</f>
        <v>340.49900000000002</v>
      </c>
      <c r="I40" s="16">
        <f t="shared" si="7"/>
        <v>-399.911</v>
      </c>
      <c r="J40" s="16">
        <f t="shared" si="15"/>
        <v>188.47200000000001</v>
      </c>
      <c r="K40" s="16">
        <f t="shared" ref="K40:M40" si="16">-K8</f>
        <v>-25.213100000000001</v>
      </c>
      <c r="L40" s="16">
        <f t="shared" si="16"/>
        <v>-82.839799999999997</v>
      </c>
      <c r="M40" s="16">
        <f t="shared" si="16"/>
        <v>-12.961399999999999</v>
      </c>
    </row>
    <row r="41" spans="7:13">
      <c r="G41" t="s">
        <v>27</v>
      </c>
      <c r="H41" s="16">
        <f t="shared" ref="H41:J41" si="17">H9</f>
        <v>342.79</v>
      </c>
      <c r="I41" s="16">
        <f t="shared" si="7"/>
        <v>-398.59500000000003</v>
      </c>
      <c r="J41" s="16">
        <f t="shared" si="17"/>
        <v>191.81100000000001</v>
      </c>
      <c r="K41" s="16">
        <f t="shared" ref="K41:M41" si="18">-K9</f>
        <v>-25.939599999999999</v>
      </c>
      <c r="L41" s="16">
        <f t="shared" si="18"/>
        <v>-82.828199999999995</v>
      </c>
      <c r="M41" s="16">
        <f t="shared" si="18"/>
        <v>-16.285599999999999</v>
      </c>
    </row>
    <row r="42" spans="7:13">
      <c r="G42" t="s">
        <v>28</v>
      </c>
      <c r="H42" s="16">
        <f t="shared" ref="H42:J42" si="19">H10</f>
        <v>343.76400000000001</v>
      </c>
      <c r="I42" s="16">
        <f t="shared" si="7"/>
        <v>-401.363</v>
      </c>
      <c r="J42" s="16">
        <f t="shared" si="19"/>
        <v>198.434</v>
      </c>
      <c r="K42" s="16">
        <f t="shared" ref="K42:M42" si="20">-K10</f>
        <v>-25.828499999999998</v>
      </c>
      <c r="L42" s="16">
        <f t="shared" si="20"/>
        <v>-90.483599999999996</v>
      </c>
      <c r="M42" s="16">
        <f t="shared" si="20"/>
        <v>-16.8291</v>
      </c>
    </row>
    <row r="43" spans="7:13">
      <c r="G43" t="s">
        <v>29</v>
      </c>
      <c r="H43" s="16">
        <f t="shared" ref="H43:J43" si="21">H11</f>
        <v>338.12400000000002</v>
      </c>
      <c r="I43" s="16">
        <f t="shared" si="7"/>
        <v>-399.62900000000002</v>
      </c>
      <c r="J43" s="16">
        <f t="shared" si="21"/>
        <v>189.39500000000001</v>
      </c>
      <c r="K43" s="16">
        <f t="shared" ref="K43:M43" si="22">-K11</f>
        <v>-25.576799999999999</v>
      </c>
      <c r="L43" s="16">
        <f t="shared" si="22"/>
        <v>-93.246600000000001</v>
      </c>
      <c r="M43" s="16">
        <f t="shared" si="22"/>
        <v>-20.288699999999999</v>
      </c>
    </row>
    <row r="44" spans="7:13">
      <c r="G44" t="s">
        <v>30</v>
      </c>
      <c r="H44" s="16">
        <f t="shared" ref="H44:J44" si="23">H12</f>
        <v>345.11700000000002</v>
      </c>
      <c r="I44" s="16">
        <f t="shared" si="7"/>
        <v>-398.495</v>
      </c>
      <c r="J44" s="16">
        <f t="shared" si="23"/>
        <v>187.083</v>
      </c>
      <c r="K44" s="16">
        <f t="shared" ref="K44" si="24">-K12</f>
        <v>-23.3371</v>
      </c>
      <c r="L44" s="16"/>
      <c r="M44" s="16"/>
    </row>
    <row r="45" spans="7:13">
      <c r="G45" t="s">
        <v>34</v>
      </c>
      <c r="H45" s="16">
        <f t="shared" ref="H45:J45" si="25">H13</f>
        <v>340.49469556826364</v>
      </c>
      <c r="I45" s="16">
        <f t="shared" si="7"/>
        <v>-398.79632097807513</v>
      </c>
      <c r="J45" s="16">
        <f t="shared" si="25"/>
        <v>186.09503191186124</v>
      </c>
      <c r="K45" s="16">
        <f t="shared" ref="K45:M45" si="26">-K13</f>
        <v>-22.147551167719559</v>
      </c>
      <c r="L45" s="16">
        <f t="shared" si="26"/>
        <v>-80.586787133492848</v>
      </c>
      <c r="M45" s="16">
        <f t="shared" si="26"/>
        <v>-24.612763695015509</v>
      </c>
    </row>
    <row r="46" spans="7:13">
      <c r="H46" s="16">
        <f t="shared" ref="H46:M46" si="27">H14</f>
        <v>5.2461544990923281</v>
      </c>
      <c r="I46" s="16">
        <f t="shared" si="27"/>
        <v>4.278851469460613</v>
      </c>
      <c r="J46" s="16">
        <f t="shared" si="27"/>
        <v>5.3732583031461463</v>
      </c>
      <c r="K46" s="16">
        <f t="shared" si="27"/>
        <v>1.7646229299454188</v>
      </c>
      <c r="L46" s="16">
        <f t="shared" si="27"/>
        <v>4.2061255303695901</v>
      </c>
      <c r="M46" s="16">
        <f t="shared" si="27"/>
        <v>4.3095813942885481</v>
      </c>
    </row>
    <row r="66" spans="1:20" ht="47.25">
      <c r="A66" t="s">
        <v>89</v>
      </c>
      <c r="B66" s="5" t="s">
        <v>69</v>
      </c>
      <c r="C66" s="5" t="s">
        <v>70</v>
      </c>
      <c r="D66" s="5" t="s">
        <v>71</v>
      </c>
      <c r="E66" s="5" t="s">
        <v>72</v>
      </c>
      <c r="F66" s="5" t="s">
        <v>73</v>
      </c>
      <c r="G66" s="5" t="s">
        <v>68</v>
      </c>
      <c r="H66" s="5" t="s">
        <v>90</v>
      </c>
      <c r="I66" s="18" t="s">
        <v>93</v>
      </c>
      <c r="J66" s="18" t="s">
        <v>91</v>
      </c>
      <c r="K66" s="18" t="s">
        <v>94</v>
      </c>
      <c r="L66" s="18" t="s">
        <v>95</v>
      </c>
      <c r="M66" s="18" t="s">
        <v>96</v>
      </c>
      <c r="N66" s="5" t="s">
        <v>83</v>
      </c>
      <c r="O66" s="5" t="s">
        <v>84</v>
      </c>
      <c r="P66" s="5" t="s">
        <v>85</v>
      </c>
      <c r="Q66" s="5" t="s">
        <v>20</v>
      </c>
    </row>
    <row r="67" spans="1:20">
      <c r="A67" t="s">
        <v>21</v>
      </c>
      <c r="B67" s="16">
        <f>B3-B$13</f>
        <v>-4.4675648373987613</v>
      </c>
      <c r="C67" s="16">
        <f t="shared" ref="C67:Q67" si="28">C3-C$13</f>
        <v>-4.9424483466647828</v>
      </c>
      <c r="D67" s="16">
        <f t="shared" si="28"/>
        <v>1.382343509266021</v>
      </c>
      <c r="E67" s="16">
        <f t="shared" si="28"/>
        <v>-4.5978553343301769</v>
      </c>
      <c r="F67" s="16">
        <f t="shared" si="28"/>
        <v>0.35993022840202116</v>
      </c>
      <c r="G67" s="16">
        <f t="shared" si="28"/>
        <v>-4.1078246089967365</v>
      </c>
      <c r="H67" s="16">
        <f t="shared" si="28"/>
        <v>-8.3836955682636471</v>
      </c>
      <c r="I67" s="16">
        <f>-(I3-I$13)</f>
        <v>4.8753209780751376</v>
      </c>
      <c r="J67" s="16">
        <f t="shared" si="28"/>
        <v>-5.6031911861254002E-2</v>
      </c>
      <c r="K67" s="16">
        <f>-(K3-K$13)</f>
        <v>-1.0349488322804419</v>
      </c>
      <c r="L67" s="16">
        <f>-(L3-L$13)</f>
        <v>-5.6519128665071463</v>
      </c>
      <c r="M67" s="16">
        <f>-(M3-M$13)</f>
        <v>5.3085636950155077</v>
      </c>
      <c r="N67" s="16">
        <f t="shared" si="28"/>
        <v>0.23326205928276567</v>
      </c>
      <c r="O67" s="16">
        <f t="shared" si="28"/>
        <v>0.23398063666648694</v>
      </c>
      <c r="P67" s="16">
        <f t="shared" si="28"/>
        <v>-7.1393238372131212E-4</v>
      </c>
      <c r="Q67" s="16">
        <f t="shared" si="28"/>
        <v>24.981000000000002</v>
      </c>
      <c r="S67" s="16">
        <f>C67</f>
        <v>-4.9424483466647828</v>
      </c>
      <c r="T67" s="16">
        <f>H67-I67+J67-K67-L67-M67</f>
        <v>-11.936750454427958</v>
      </c>
    </row>
    <row r="68" spans="1:20">
      <c r="A68" t="s">
        <v>22</v>
      </c>
      <c r="B68" s="16">
        <f t="shared" ref="B68:Q68" si="29">B4-B$13</f>
        <v>-3.2114548373987617</v>
      </c>
      <c r="C68" s="16">
        <f t="shared" si="29"/>
        <v>-1.4276503466647825</v>
      </c>
      <c r="D68" s="16">
        <f t="shared" si="29"/>
        <v>-0.90091349073397908</v>
      </c>
      <c r="E68" s="16">
        <f t="shared" si="29"/>
        <v>-2.2198553343301768</v>
      </c>
      <c r="F68" s="16">
        <f t="shared" si="29"/>
        <v>0.92293022840200933</v>
      </c>
      <c r="G68" s="16">
        <f t="shared" si="29"/>
        <v>-2.2878246089967433</v>
      </c>
      <c r="H68" s="16">
        <f t="shared" si="29"/>
        <v>-7.5446955682636485</v>
      </c>
      <c r="I68" s="16">
        <f t="shared" ref="I68:I75" si="30">-(I4-I$13)</f>
        <v>4.6233209780751281</v>
      </c>
      <c r="J68" s="16">
        <f t="shared" ref="J68" si="31">J4-J$13</f>
        <v>2.1349680881387485</v>
      </c>
      <c r="K68" s="16">
        <f t="shared" ref="K68:M68" si="32">-(K4-K$13)</f>
        <v>-1.4325488322804425</v>
      </c>
      <c r="L68" s="16">
        <f t="shared" si="32"/>
        <v>-4.4368128665071538</v>
      </c>
      <c r="M68" s="16">
        <f t="shared" si="32"/>
        <v>5.2293636950155076</v>
      </c>
      <c r="N68" s="16">
        <f t="shared" si="29"/>
        <v>0.19055205928276564</v>
      </c>
      <c r="O68" s="16">
        <f t="shared" si="29"/>
        <v>0.19109063666648707</v>
      </c>
      <c r="P68" s="16">
        <f t="shared" si="29"/>
        <v>-5.3693038372131213E-4</v>
      </c>
      <c r="Q68" s="16">
        <f t="shared" si="29"/>
        <v>26.142199999999999</v>
      </c>
      <c r="S68" s="16">
        <f t="shared" ref="S68:S75" si="33">C68</f>
        <v>-1.4276503466647825</v>
      </c>
      <c r="T68" s="16">
        <f t="shared" ref="T68:T75" si="34">H68-I68+J68-K68-L68-M68</f>
        <v>-9.3930504544279394</v>
      </c>
    </row>
    <row r="69" spans="1:20">
      <c r="A69" t="s">
        <v>23</v>
      </c>
      <c r="B69" s="16">
        <f t="shared" ref="B69:Q69" si="35">B5-B$13</f>
        <v>-1.1103308373987615</v>
      </c>
      <c r="C69" s="16">
        <f t="shared" si="35"/>
        <v>10.944751653335217</v>
      </c>
      <c r="D69" s="16">
        <f t="shared" si="35"/>
        <v>-7.3617764907339787</v>
      </c>
      <c r="E69" s="16">
        <f t="shared" si="35"/>
        <v>-0.28285533433017918</v>
      </c>
      <c r="F69" s="16">
        <f t="shared" si="35"/>
        <v>4.4369302284020193</v>
      </c>
      <c r="G69" s="16">
        <f t="shared" si="35"/>
        <v>3.326175391003261</v>
      </c>
      <c r="H69" s="16">
        <f t="shared" si="35"/>
        <v>-9.9086955682636244</v>
      </c>
      <c r="I69" s="16">
        <f t="shared" si="30"/>
        <v>4.4733209780751508</v>
      </c>
      <c r="J69" s="16">
        <f t="shared" ref="J69" si="36">J5-J$13</f>
        <v>6.6459680881387726</v>
      </c>
      <c r="K69" s="16">
        <f t="shared" ref="K69:M69" si="37">-(K5-K$13)</f>
        <v>-1.4945488322804401</v>
      </c>
      <c r="L69" s="16">
        <f t="shared" si="37"/>
        <v>4.6374871334928542</v>
      </c>
      <c r="M69" s="16">
        <f t="shared" si="37"/>
        <v>6.5911636950155099</v>
      </c>
      <c r="N69" s="16">
        <f t="shared" si="35"/>
        <v>1.9692059282765406E-2</v>
      </c>
      <c r="O69" s="16">
        <f t="shared" si="35"/>
        <v>-0.11383936333351308</v>
      </c>
      <c r="P69" s="16">
        <f t="shared" si="35"/>
        <v>0.13352942261627868</v>
      </c>
      <c r="Q69" s="16">
        <f t="shared" si="35"/>
        <v>24.755800000000001</v>
      </c>
      <c r="S69" s="16">
        <f t="shared" si="33"/>
        <v>10.944751653335217</v>
      </c>
      <c r="T69" s="16">
        <f t="shared" si="34"/>
        <v>-17.470150454427927</v>
      </c>
    </row>
    <row r="70" spans="1:20">
      <c r="A70" t="s">
        <v>24</v>
      </c>
      <c r="B70" s="16">
        <f t="shared" ref="B70:Q70" si="38">B6-B$13</f>
        <v>-1.9254548373987614</v>
      </c>
      <c r="C70" s="16">
        <f t="shared" si="38"/>
        <v>5.6403316533352168</v>
      </c>
      <c r="D70" s="16">
        <f t="shared" si="38"/>
        <v>-7.5657864907339789</v>
      </c>
      <c r="E70" s="16">
        <f t="shared" si="38"/>
        <v>2.0091446656698224</v>
      </c>
      <c r="F70" s="16">
        <f t="shared" si="38"/>
        <v>7.6819302284020239</v>
      </c>
      <c r="G70" s="16">
        <f t="shared" si="38"/>
        <v>5.7571753910032442</v>
      </c>
      <c r="H70" s="16">
        <f t="shared" si="38"/>
        <v>1.221304431736371</v>
      </c>
      <c r="I70" s="16">
        <f t="shared" si="30"/>
        <v>0.60232097807511309</v>
      </c>
      <c r="J70" s="16">
        <f t="shared" ref="J70" si="39">J6-J$13</f>
        <v>1.9129680881387685</v>
      </c>
      <c r="K70" s="16">
        <f t="shared" ref="K70:M70" si="40">-(K6-K$13)</f>
        <v>-1.7280488322804395</v>
      </c>
      <c r="L70" s="16">
        <f t="shared" si="40"/>
        <v>-3.5007128665071576</v>
      </c>
      <c r="M70" s="16">
        <f t="shared" si="40"/>
        <v>7.1330636950155082</v>
      </c>
      <c r="N70" s="16">
        <f t="shared" si="38"/>
        <v>9.0632059282765631E-2</v>
      </c>
      <c r="O70" s="16">
        <f t="shared" si="38"/>
        <v>0.11844063666648674</v>
      </c>
      <c r="P70" s="16">
        <f t="shared" si="38"/>
        <v>-2.780837738372131E-2</v>
      </c>
      <c r="Q70" s="16">
        <f t="shared" si="38"/>
        <v>24.430099999999999</v>
      </c>
      <c r="S70" s="16">
        <f t="shared" si="33"/>
        <v>5.6403316533352168</v>
      </c>
      <c r="T70" s="16">
        <f t="shared" si="34"/>
        <v>0.62764954557211539</v>
      </c>
    </row>
    <row r="71" spans="1:20">
      <c r="A71" t="s">
        <v>25</v>
      </c>
      <c r="B71" s="16">
        <f t="shared" ref="B71:Q71" si="41">B7-B$13</f>
        <v>-1.4452848373987615</v>
      </c>
      <c r="C71" s="16">
        <f t="shared" si="41"/>
        <v>1.1779216533352175</v>
      </c>
      <c r="D71" s="16">
        <f t="shared" si="41"/>
        <v>-2.623216490733979</v>
      </c>
      <c r="E71" s="16">
        <f t="shared" si="41"/>
        <v>-2.0308553343301838</v>
      </c>
      <c r="F71" s="16">
        <f t="shared" si="41"/>
        <v>2.8879302284020127</v>
      </c>
      <c r="G71" s="16">
        <f t="shared" si="41"/>
        <v>1.4431753910032512</v>
      </c>
      <c r="H71" s="16">
        <f t="shared" si="41"/>
        <v>-2.9116955682636103</v>
      </c>
      <c r="I71" s="16">
        <f t="shared" si="30"/>
        <v>2.4863209780751276</v>
      </c>
      <c r="J71" s="16">
        <f t="shared" ref="J71" si="42">J7-J$13</f>
        <v>1.6839680881387551</v>
      </c>
      <c r="K71" s="16">
        <f t="shared" ref="K71:M71" si="43">-(K7-K$13)</f>
        <v>-3.2888488322804399</v>
      </c>
      <c r="L71" s="16">
        <f t="shared" si="43"/>
        <v>-2.3324128665071555</v>
      </c>
      <c r="M71" s="16">
        <f t="shared" si="43"/>
        <v>5.541663695015508</v>
      </c>
      <c r="N71" s="16">
        <f t="shared" si="41"/>
        <v>6.5582059282765393E-2</v>
      </c>
      <c r="O71" s="16">
        <f t="shared" si="41"/>
        <v>7.7740636666487006E-2</v>
      </c>
      <c r="P71" s="16">
        <f t="shared" si="41"/>
        <v>-1.2158577383721312E-2</v>
      </c>
      <c r="Q71" s="16">
        <f t="shared" si="41"/>
        <v>23.552900000000001</v>
      </c>
      <c r="S71" s="16">
        <f t="shared" si="33"/>
        <v>1.1779216533352175</v>
      </c>
      <c r="T71" s="16">
        <f t="shared" si="34"/>
        <v>-3.6344504544278955</v>
      </c>
    </row>
    <row r="72" spans="1:20">
      <c r="A72" t="s">
        <v>26</v>
      </c>
      <c r="B72" s="16">
        <f t="shared" ref="B72:Q72" si="44">B8-B$13</f>
        <v>-0.74104683739876154</v>
      </c>
      <c r="C72" s="16">
        <f t="shared" si="44"/>
        <v>7.5987716533352181</v>
      </c>
      <c r="D72" s="16">
        <f t="shared" si="44"/>
        <v>-8.3398164907339787</v>
      </c>
      <c r="E72" s="16">
        <f t="shared" si="44"/>
        <v>-1.7988553343301845</v>
      </c>
      <c r="F72" s="16">
        <f t="shared" si="44"/>
        <v>3.3749302284020075</v>
      </c>
      <c r="G72" s="16">
        <f t="shared" si="44"/>
        <v>2.6341753910032537</v>
      </c>
      <c r="H72" s="16">
        <f t="shared" si="44"/>
        <v>4.3044317363865048E-3</v>
      </c>
      <c r="I72" s="16">
        <f t="shared" si="30"/>
        <v>-1.1146790219248714</v>
      </c>
      <c r="J72" s="16">
        <f t="shared" ref="J72" si="45">J8-J$13</f>
        <v>2.3769680881387671</v>
      </c>
      <c r="K72" s="16">
        <f t="shared" ref="K72:M72" si="46">-(K8-K$13)</f>
        <v>-3.0655488322804416</v>
      </c>
      <c r="L72" s="16">
        <f t="shared" si="46"/>
        <v>-2.2530128665071487</v>
      </c>
      <c r="M72" s="16">
        <f t="shared" si="46"/>
        <v>11.65136369501551</v>
      </c>
      <c r="N72" s="16">
        <f t="shared" si="44"/>
        <v>0.27020205928276564</v>
      </c>
      <c r="O72" s="16">
        <f t="shared" si="44"/>
        <v>7.4850636666486725E-2</v>
      </c>
      <c r="P72" s="16">
        <f t="shared" si="44"/>
        <v>0.19534842261627869</v>
      </c>
      <c r="Q72" s="16">
        <f t="shared" si="44"/>
        <v>23.606000000000002</v>
      </c>
      <c r="S72" s="16">
        <f t="shared" si="33"/>
        <v>7.5987716533352181</v>
      </c>
      <c r="T72" s="16">
        <f t="shared" si="34"/>
        <v>-2.8368504544278945</v>
      </c>
    </row>
    <row r="73" spans="1:20">
      <c r="A73" t="s">
        <v>27</v>
      </c>
      <c r="B73" s="16">
        <f t="shared" ref="B73:Q73" si="47">B9-B$13</f>
        <v>-1.0234808373987616</v>
      </c>
      <c r="C73" s="16">
        <f t="shared" si="47"/>
        <v>10.506051653335216</v>
      </c>
      <c r="D73" s="16">
        <f t="shared" si="47"/>
        <v>-11.529506490733979</v>
      </c>
      <c r="E73" s="16">
        <f t="shared" si="47"/>
        <v>4.4211446656698143</v>
      </c>
      <c r="F73" s="16">
        <f t="shared" si="47"/>
        <v>5.8129302284020241</v>
      </c>
      <c r="G73" s="16">
        <f t="shared" si="47"/>
        <v>4.7891753910032548</v>
      </c>
      <c r="H73" s="16">
        <f t="shared" si="47"/>
        <v>2.2953044317363833</v>
      </c>
      <c r="I73" s="16">
        <f t="shared" si="30"/>
        <v>0.20132097807510263</v>
      </c>
      <c r="J73" s="16">
        <f t="shared" ref="J73" si="48">J9-J$13</f>
        <v>5.7159680881387658</v>
      </c>
      <c r="K73" s="16">
        <f t="shared" ref="K73:M73" si="49">-(K9-K$13)</f>
        <v>-3.7920488322804395</v>
      </c>
      <c r="L73" s="16">
        <f t="shared" si="49"/>
        <v>-2.2414128665071473</v>
      </c>
      <c r="M73" s="16">
        <f t="shared" si="49"/>
        <v>8.3271636950155106</v>
      </c>
      <c r="N73" s="16">
        <f t="shared" si="47"/>
        <v>0.43198205928276545</v>
      </c>
      <c r="O73" s="16">
        <f t="shared" si="47"/>
        <v>0.13112063666648677</v>
      </c>
      <c r="P73" s="16">
        <f t="shared" si="47"/>
        <v>0.30086242261627871</v>
      </c>
      <c r="Q73" s="16">
        <f t="shared" si="47"/>
        <v>24.9253</v>
      </c>
      <c r="S73" s="16">
        <f t="shared" si="33"/>
        <v>10.506051653335216</v>
      </c>
      <c r="T73" s="16">
        <f t="shared" si="34"/>
        <v>5.5162495455721228</v>
      </c>
    </row>
    <row r="74" spans="1:20">
      <c r="A74" t="s">
        <v>28</v>
      </c>
      <c r="B74" s="16">
        <f t="shared" ref="B74:Q74" si="50">B10-B$13</f>
        <v>11.980545162601238</v>
      </c>
      <c r="C74" s="16">
        <f t="shared" si="50"/>
        <v>7.2464716533352176</v>
      </c>
      <c r="D74" s="16">
        <f t="shared" si="50"/>
        <v>4.7306135092660213</v>
      </c>
      <c r="E74" s="16">
        <f t="shared" si="50"/>
        <v>9.3601446656698215</v>
      </c>
      <c r="F74" s="16">
        <f t="shared" si="50"/>
        <v>-1.2790697715979888</v>
      </c>
      <c r="G74" s="16"/>
      <c r="H74" s="16">
        <f t="shared" si="50"/>
        <v>3.2693044317363729</v>
      </c>
      <c r="I74" s="16">
        <f t="shared" si="30"/>
        <v>-2.5666790219248696</v>
      </c>
      <c r="J74" s="16">
        <f t="shared" ref="J74" si="51">J10-J$13</f>
        <v>12.338968088138756</v>
      </c>
      <c r="K74" s="16">
        <f t="shared" ref="K74:M74" si="52">-(K10-K$13)</f>
        <v>-3.6809488322804391</v>
      </c>
      <c r="L74" s="16">
        <f t="shared" si="52"/>
        <v>-9.8968128665071475</v>
      </c>
      <c r="M74" s="16">
        <f t="shared" si="52"/>
        <v>7.7836636950155089</v>
      </c>
      <c r="N74" s="16">
        <f t="shared" si="50"/>
        <v>0.32164205928276557</v>
      </c>
      <c r="O74" s="16">
        <f t="shared" si="50"/>
        <v>0.40065063666648681</v>
      </c>
      <c r="P74" s="16">
        <f t="shared" si="50"/>
        <v>-7.9013377383721314E-2</v>
      </c>
      <c r="Q74" s="16">
        <f t="shared" si="50"/>
        <v>25.3979</v>
      </c>
      <c r="S74" s="16">
        <f t="shared" si="33"/>
        <v>7.2464716533352176</v>
      </c>
      <c r="T74" s="16">
        <f t="shared" si="34"/>
        <v>23.969049545572076</v>
      </c>
    </row>
    <row r="75" spans="1:20">
      <c r="A75" t="s">
        <v>29</v>
      </c>
      <c r="B75" s="16">
        <f t="shared" ref="B75:Q75" si="53">B11-B$13</f>
        <v>-10.534154837398761</v>
      </c>
      <c r="C75" s="16">
        <f t="shared" si="53"/>
        <v>-11.669148346664782</v>
      </c>
      <c r="D75" s="16">
        <f t="shared" si="53"/>
        <v>1.1350635092660211</v>
      </c>
      <c r="E75" s="16">
        <f t="shared" si="53"/>
        <v>-3.3328553343301763</v>
      </c>
      <c r="F75" s="16">
        <f t="shared" si="53"/>
        <v>13.360930228401998</v>
      </c>
      <c r="G75" s="16">
        <f t="shared" si="53"/>
        <v>2.8271753910032373</v>
      </c>
      <c r="H75" s="16">
        <f t="shared" si="53"/>
        <v>-2.3706955682636135</v>
      </c>
      <c r="I75" s="16">
        <f t="shared" si="30"/>
        <v>-0.83267902192488918</v>
      </c>
      <c r="J75" s="16">
        <f t="shared" ref="J75" si="54">J11-J$13</f>
        <v>3.299968088138769</v>
      </c>
      <c r="K75" s="16">
        <f t="shared" ref="K75:M75" si="55">-(K11-K$13)</f>
        <v>-3.4292488322804395</v>
      </c>
      <c r="L75" s="16">
        <f t="shared" si="55"/>
        <v>-12.659812866507153</v>
      </c>
      <c r="M75" s="16">
        <f t="shared" si="55"/>
        <v>4.3240636950155107</v>
      </c>
      <c r="N75" s="16">
        <f t="shared" si="53"/>
        <v>0.5175220592827654</v>
      </c>
      <c r="O75" s="16">
        <f t="shared" si="53"/>
        <v>0.42611063666648707</v>
      </c>
      <c r="P75" s="16">
        <f t="shared" si="53"/>
        <v>9.1406122616278687E-2</v>
      </c>
      <c r="Q75" s="16">
        <f t="shared" si="53"/>
        <v>23.998699999999999</v>
      </c>
      <c r="S75" s="16">
        <f t="shared" si="33"/>
        <v>-11.669148346664782</v>
      </c>
      <c r="T75" s="16">
        <f t="shared" si="34"/>
        <v>13.526949545572126</v>
      </c>
    </row>
    <row r="76" spans="1:20">
      <c r="A76" t="s">
        <v>92</v>
      </c>
      <c r="B76" s="16">
        <f>B15-B13</f>
        <v>-1.3864697262876502</v>
      </c>
      <c r="C76" s="16">
        <f t="shared" ref="C76:Q76" si="56">C15-C13</f>
        <v>2.7861169866685507</v>
      </c>
      <c r="D76" s="16">
        <f t="shared" si="56"/>
        <v>-3.4525550462895356</v>
      </c>
      <c r="E76" s="16">
        <f t="shared" si="56"/>
        <v>0.16970022122536932</v>
      </c>
      <c r="F76" s="16">
        <f t="shared" si="56"/>
        <v>4.1732635617353253</v>
      </c>
      <c r="G76" s="16">
        <f t="shared" si="56"/>
        <v>1.7976753910032244</v>
      </c>
      <c r="H76" s="16">
        <f t="shared" si="56"/>
        <v>-2.7032511238191432</v>
      </c>
      <c r="I76" s="16">
        <f>-(I15-I$13)</f>
        <v>1.4164320891862872</v>
      </c>
      <c r="J76" s="16">
        <f>J15-J$13</f>
        <v>4.0059680881387578</v>
      </c>
      <c r="K76" s="16">
        <f>-(K15-K$13)</f>
        <v>-2.5496377211693257</v>
      </c>
      <c r="L76" s="16">
        <f>-(L15-L$13)</f>
        <v>-4.2594906442849378</v>
      </c>
      <c r="M76" s="16">
        <f>-(M15-M$13)</f>
        <v>6.8766748061266192</v>
      </c>
      <c r="N76" s="16">
        <f t="shared" si="56"/>
        <v>0.23789650372721027</v>
      </c>
      <c r="O76" s="16">
        <f t="shared" si="56"/>
        <v>0.17112730333315351</v>
      </c>
      <c r="P76" s="16">
        <f t="shared" si="56"/>
        <v>6.6768355060723136E-2</v>
      </c>
      <c r="Q76" s="16">
        <f t="shared" si="56"/>
        <v>24.643322222222221</v>
      </c>
    </row>
  </sheetData>
  <pageMargins left="0.7" right="0.7" top="0.75" bottom="0.75" header="0.3" footer="0.3"/>
  <pageSetup scale="57" orientation="landscape" horizontalDpi="0" verticalDpi="0"/>
  <ignoredErrors>
    <ignoredError sqref="B15:N16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A67" workbookViewId="0">
      <selection activeCell="P12" sqref="P12"/>
    </sheetView>
  </sheetViews>
  <sheetFormatPr defaultColWidth="11" defaultRowHeight="15.75"/>
  <sheetData>
    <row r="1" spans="1:20">
      <c r="A1" t="s">
        <v>31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20" ht="63">
      <c r="A2" s="2" t="s">
        <v>31</v>
      </c>
      <c r="B2" s="5" t="s">
        <v>69</v>
      </c>
      <c r="C2" s="5" t="s">
        <v>70</v>
      </c>
      <c r="D2" s="5" t="s">
        <v>71</v>
      </c>
      <c r="E2" s="5" t="s">
        <v>72</v>
      </c>
      <c r="F2" s="5" t="s">
        <v>73</v>
      </c>
      <c r="G2" s="5" t="s">
        <v>68</v>
      </c>
      <c r="H2" s="5" t="s">
        <v>80</v>
      </c>
      <c r="I2" s="5" t="s">
        <v>78</v>
      </c>
      <c r="J2" s="5" t="s">
        <v>81</v>
      </c>
      <c r="K2" s="5" t="s">
        <v>79</v>
      </c>
      <c r="L2" s="5" t="s">
        <v>74</v>
      </c>
      <c r="M2" s="5" t="s">
        <v>75</v>
      </c>
      <c r="N2" s="5" t="s">
        <v>17</v>
      </c>
      <c r="O2" s="5" t="s">
        <v>18</v>
      </c>
      <c r="P2" s="5" t="s">
        <v>19</v>
      </c>
      <c r="Q2" s="5" t="s">
        <v>20</v>
      </c>
    </row>
    <row r="3" spans="1:20">
      <c r="A3" t="s">
        <v>21</v>
      </c>
      <c r="B3" s="3">
        <v>0.58274899999999996</v>
      </c>
      <c r="C3" s="3">
        <v>-6.5079500000000001</v>
      </c>
      <c r="D3" s="3">
        <v>-4.9931299999999998</v>
      </c>
      <c r="E3" s="3">
        <v>109.65600000000001</v>
      </c>
      <c r="F3" s="3">
        <v>240.56800000000001</v>
      </c>
      <c r="G3" s="3">
        <v>241.15100000000001</v>
      </c>
      <c r="H3" s="3">
        <v>346.79700000000003</v>
      </c>
      <c r="I3" s="3">
        <v>405.15699999999998</v>
      </c>
      <c r="J3" s="3">
        <v>181.87899999999999</v>
      </c>
      <c r="K3" s="3">
        <v>13.863799999999999</v>
      </c>
      <c r="L3" s="3">
        <v>103.02800000000001</v>
      </c>
      <c r="M3" s="3">
        <v>13.1355</v>
      </c>
      <c r="N3" s="4">
        <v>3.14655</v>
      </c>
      <c r="O3" s="4">
        <v>3.6080000000000001</v>
      </c>
      <c r="P3" s="4">
        <v>-0.46145199999999997</v>
      </c>
      <c r="Q3" s="3">
        <v>27.142900000000001</v>
      </c>
    </row>
    <row r="4" spans="1:20">
      <c r="A4" t="s">
        <v>22</v>
      </c>
      <c r="B4" s="3">
        <v>2.2468499999999998</v>
      </c>
      <c r="C4" s="3">
        <v>-1.77932</v>
      </c>
      <c r="D4" s="3">
        <v>-7.0724</v>
      </c>
      <c r="E4" s="3">
        <v>112.31100000000001</v>
      </c>
      <c r="F4" s="3">
        <v>241.29900000000001</v>
      </c>
      <c r="G4" s="3">
        <v>243.54499999999999</v>
      </c>
      <c r="H4" s="3">
        <v>347.39600000000002</v>
      </c>
      <c r="I4" s="3">
        <v>405.363</v>
      </c>
      <c r="J4" s="3">
        <v>184.227</v>
      </c>
      <c r="K4" s="3">
        <v>13.9506</v>
      </c>
      <c r="L4" s="3">
        <v>100.181</v>
      </c>
      <c r="M4" s="3">
        <v>13.9084</v>
      </c>
      <c r="N4" s="4">
        <v>3.0835900000000001</v>
      </c>
      <c r="O4" s="4">
        <v>3.5083199999999999</v>
      </c>
      <c r="P4" s="4">
        <v>-0.424732</v>
      </c>
      <c r="Q4" s="3">
        <v>28.4556</v>
      </c>
    </row>
    <row r="5" spans="1:20">
      <c r="A5" t="s">
        <v>23</v>
      </c>
      <c r="B5" s="3">
        <v>4.5975200000000003</v>
      </c>
      <c r="C5" s="3">
        <v>15.1104</v>
      </c>
      <c r="D5" s="3">
        <v>-10.8261</v>
      </c>
      <c r="E5" s="3">
        <v>115.16500000000001</v>
      </c>
      <c r="F5" s="3">
        <v>246.06</v>
      </c>
      <c r="G5" s="3">
        <v>250.65799999999999</v>
      </c>
      <c r="H5" s="3">
        <v>344.65800000000002</v>
      </c>
      <c r="I5" s="3">
        <v>405.95299999999997</v>
      </c>
      <c r="J5" s="3">
        <v>190.86600000000001</v>
      </c>
      <c r="K5" s="3">
        <v>14.4071</v>
      </c>
      <c r="L5" s="3">
        <v>87.804900000000004</v>
      </c>
      <c r="M5" s="3">
        <v>12.2492</v>
      </c>
      <c r="N5" s="4">
        <v>3.04495</v>
      </c>
      <c r="O5" s="4">
        <v>3.0893199999999998</v>
      </c>
      <c r="P5" s="4">
        <v>-4.4372799999999997E-2</v>
      </c>
      <c r="Q5" s="3">
        <v>27.067599999999999</v>
      </c>
    </row>
    <row r="6" spans="1:20">
      <c r="A6" t="s">
        <v>24</v>
      </c>
      <c r="B6" s="3">
        <v>5.7178199999999997</v>
      </c>
      <c r="C6" s="3">
        <v>8.1691800000000008</v>
      </c>
      <c r="D6" s="3">
        <v>-2.4513600000000002</v>
      </c>
      <c r="E6" s="3">
        <v>121.13200000000001</v>
      </c>
      <c r="F6" s="3">
        <v>248.185</v>
      </c>
      <c r="G6" s="3">
        <v>253.90299999999999</v>
      </c>
      <c r="H6" s="3">
        <v>356.16</v>
      </c>
      <c r="I6" s="3">
        <v>408.35399999999998</v>
      </c>
      <c r="J6" s="3">
        <v>187.91300000000001</v>
      </c>
      <c r="K6" s="3">
        <v>14.586499999999999</v>
      </c>
      <c r="L6" s="3">
        <v>99.518100000000004</v>
      </c>
      <c r="M6" s="3">
        <v>13.4445</v>
      </c>
      <c r="N6" s="4">
        <v>3.1328</v>
      </c>
      <c r="O6" s="4">
        <v>3.43729</v>
      </c>
      <c r="P6" s="4">
        <v>-0.30449799999999999</v>
      </c>
      <c r="Q6" s="3">
        <v>26.5442</v>
      </c>
    </row>
    <row r="7" spans="1:20">
      <c r="A7" t="s">
        <v>25</v>
      </c>
      <c r="B7" s="3">
        <v>6.6693899999999999</v>
      </c>
      <c r="C7" s="3">
        <v>1.9337299999999999</v>
      </c>
      <c r="D7" s="3">
        <v>4.7356600000000002</v>
      </c>
      <c r="E7" s="3">
        <v>116.78100000000001</v>
      </c>
      <c r="F7" s="3">
        <v>243.56800000000001</v>
      </c>
      <c r="G7" s="3">
        <v>250.238</v>
      </c>
      <c r="H7" s="3">
        <v>351.798</v>
      </c>
      <c r="I7" s="3">
        <v>406.30399999999997</v>
      </c>
      <c r="J7" s="3">
        <v>186.25200000000001</v>
      </c>
      <c r="K7" s="3">
        <v>14.964499999999999</v>
      </c>
      <c r="L7" s="3">
        <v>99.947900000000004</v>
      </c>
      <c r="M7" s="3">
        <v>14.899800000000001</v>
      </c>
      <c r="N7" s="4">
        <v>3.2078000000000002</v>
      </c>
      <c r="O7" s="4">
        <v>3.45181</v>
      </c>
      <c r="P7" s="4">
        <v>-0.24401100000000001</v>
      </c>
      <c r="Q7" s="3">
        <v>25.892099999999999</v>
      </c>
    </row>
    <row r="8" spans="1:20">
      <c r="A8" t="s">
        <v>26</v>
      </c>
      <c r="B8" s="3">
        <v>7.2692899999999998</v>
      </c>
      <c r="C8" s="3">
        <v>8.2697199999999995</v>
      </c>
      <c r="D8" s="3">
        <v>-1.0004299999999999</v>
      </c>
      <c r="E8" s="3">
        <v>116.858</v>
      </c>
      <c r="F8" s="3">
        <v>244.084</v>
      </c>
      <c r="G8" s="3">
        <v>251.35300000000001</v>
      </c>
      <c r="H8" s="3">
        <v>354.58600000000001</v>
      </c>
      <c r="I8" s="3">
        <v>409.827</v>
      </c>
      <c r="J8" s="3">
        <v>186.809</v>
      </c>
      <c r="K8" s="3">
        <v>14.7098</v>
      </c>
      <c r="L8" s="3">
        <v>99.339399999999998</v>
      </c>
      <c r="M8" s="3">
        <v>9.2492099999999997</v>
      </c>
      <c r="N8" s="4">
        <v>3.4005800000000002</v>
      </c>
      <c r="O8" s="4">
        <v>3.4306199999999998</v>
      </c>
      <c r="P8" s="4">
        <v>-3.0042099999999999E-2</v>
      </c>
      <c r="Q8" s="3">
        <v>25.939499999999999</v>
      </c>
    </row>
    <row r="9" spans="1:20">
      <c r="A9" t="s">
        <v>27</v>
      </c>
      <c r="B9" s="3">
        <v>8.1328999999999994</v>
      </c>
      <c r="C9" s="3">
        <v>14.649699999999999</v>
      </c>
      <c r="D9" s="3">
        <v>-6.5168100000000004</v>
      </c>
      <c r="E9" s="3">
        <v>124.521</v>
      </c>
      <c r="F9" s="3">
        <v>246.85900000000001</v>
      </c>
      <c r="G9" s="3">
        <v>254.99199999999999</v>
      </c>
      <c r="H9" s="3">
        <v>358.09399999999999</v>
      </c>
      <c r="I9" s="3">
        <v>409.37900000000002</v>
      </c>
      <c r="J9" s="3">
        <v>192.089</v>
      </c>
      <c r="K9" s="3">
        <v>16.2835</v>
      </c>
      <c r="L9" s="3">
        <v>101.419</v>
      </c>
      <c r="M9" s="3">
        <v>8.4520599999999995</v>
      </c>
      <c r="N9" s="4">
        <v>3.5510000000000002</v>
      </c>
      <c r="O9" s="4">
        <v>3.5707499999999999</v>
      </c>
      <c r="P9" s="4">
        <v>-1.9751899999999999E-2</v>
      </c>
      <c r="Q9" s="3">
        <v>27.488299999999999</v>
      </c>
    </row>
    <row r="10" spans="1:20">
      <c r="A10" t="s">
        <v>28</v>
      </c>
      <c r="B10" s="3">
        <v>21.491199999999999</v>
      </c>
      <c r="C10" s="3">
        <v>9.89907</v>
      </c>
      <c r="D10" s="3">
        <v>11.583600000000001</v>
      </c>
      <c r="E10" s="3">
        <v>127.328</v>
      </c>
      <c r="F10" s="3">
        <v>239.03</v>
      </c>
      <c r="G10" s="3"/>
      <c r="H10" s="3">
        <v>356.12299999999999</v>
      </c>
      <c r="I10" s="3">
        <v>410.47199999999998</v>
      </c>
      <c r="J10" s="3">
        <v>197.72900000000001</v>
      </c>
      <c r="K10" s="3">
        <v>16.051500000000001</v>
      </c>
      <c r="L10" s="3">
        <v>106.913</v>
      </c>
      <c r="M10" s="3">
        <v>10.516299999999999</v>
      </c>
      <c r="N10" s="4">
        <v>3.3743799999999999</v>
      </c>
      <c r="O10" s="4">
        <v>3.7641800000000001</v>
      </c>
      <c r="P10" s="4">
        <v>-0.38979399999999997</v>
      </c>
      <c r="Q10" s="3">
        <v>27.6157</v>
      </c>
    </row>
    <row r="11" spans="1:20">
      <c r="A11" t="s">
        <v>29</v>
      </c>
      <c r="B11" s="3">
        <v>-3.3061799999999999</v>
      </c>
      <c r="C11" s="3">
        <v>-15.6275</v>
      </c>
      <c r="D11" s="3">
        <v>12.321300000000001</v>
      </c>
      <c r="E11" s="3">
        <v>115.60599999999999</v>
      </c>
      <c r="F11" s="3">
        <v>253.732</v>
      </c>
      <c r="G11" s="3">
        <v>250.42599999999999</v>
      </c>
      <c r="H11" s="3">
        <v>352.45600000000002</v>
      </c>
      <c r="I11" s="3">
        <v>409.01900000000001</v>
      </c>
      <c r="J11" s="3">
        <v>186.34399999999999</v>
      </c>
      <c r="K11" s="3">
        <v>14.175599999999999</v>
      </c>
      <c r="L11" s="3">
        <v>112.959</v>
      </c>
      <c r="M11" s="3">
        <v>18.2745</v>
      </c>
      <c r="N11" s="4">
        <v>3.70777</v>
      </c>
      <c r="O11" s="4">
        <v>3.8916499999999998</v>
      </c>
      <c r="P11" s="4">
        <v>-0.18388099999999999</v>
      </c>
      <c r="Q11" s="3">
        <v>26.346699999999998</v>
      </c>
    </row>
    <row r="12" spans="1:20">
      <c r="A12" t="s">
        <v>30</v>
      </c>
      <c r="B12" s="3">
        <v>7.8780799999999997</v>
      </c>
      <c r="C12" s="3"/>
      <c r="D12" s="3"/>
      <c r="E12" s="3">
        <v>122.506</v>
      </c>
      <c r="F12" s="3">
        <v>243.184</v>
      </c>
      <c r="G12" s="3">
        <v>251.06200000000001</v>
      </c>
      <c r="H12" s="3">
        <v>358.50099999999998</v>
      </c>
      <c r="I12" s="3">
        <v>408.42700000000002</v>
      </c>
      <c r="J12" s="3">
        <v>186.739</v>
      </c>
      <c r="K12" s="3">
        <v>14.3073</v>
      </c>
      <c r="L12" s="3"/>
      <c r="M12" s="3"/>
      <c r="N12" s="4">
        <v>2.9207900000000002</v>
      </c>
      <c r="O12" s="4"/>
      <c r="P12" s="4"/>
      <c r="Q12" s="3">
        <v>28.9376</v>
      </c>
    </row>
    <row r="13" spans="1:20">
      <c r="A13" t="s">
        <v>34</v>
      </c>
      <c r="C13">
        <f>'[1]NEWS_WEB_ACLIM.1.0_Wm-2'!$Z$40</f>
        <v>0.62864238700414854</v>
      </c>
      <c r="E13">
        <f>J13-K13-I13+H13</f>
        <v>117.44665695295382</v>
      </c>
      <c r="H13">
        <f>'[1]NEWS_WEB_ACLIM.1.0_Wm-2'!$P$40</f>
        <v>352.5730130476453</v>
      </c>
      <c r="I13">
        <f>'[1]NEWS_WEB_ACLIM.1.0_Wm-2'!$T$40</f>
        <v>407.36748143802021</v>
      </c>
      <c r="J13">
        <f>'[1]NEWS_WEB_ACLIM.1.0_Wm-2'!$R$40</f>
        <v>186.31053681496368</v>
      </c>
      <c r="K13">
        <f>'[1]NEWS_WEB_ACLIM.1.0_Wm-2'!$V$40</f>
        <v>14.069411471634957</v>
      </c>
      <c r="L13">
        <f>'[1]NEWS_WEB_ACLIM.1.0_Wm-2'!$D$40</f>
        <v>97.655194856792534</v>
      </c>
      <c r="M13">
        <f>'[1]NEWS_WEB_ACLIM.1.0_Wm-2'!$X$40</f>
        <v>19.161657105921428</v>
      </c>
      <c r="N13" s="19">
        <f>'[1]NEWS_WEB_ACLIM.1.0_mmday-1'!$B$40</f>
        <v>3.0304181074869541</v>
      </c>
      <c r="O13" s="19">
        <f>'[1]NEWS_WEB_ACLIM.1.0_mmday-1'!$D$40</f>
        <v>3.3749635342507505</v>
      </c>
      <c r="P13" s="19">
        <f>N13-O13</f>
        <v>-0.3445454267637964</v>
      </c>
    </row>
    <row r="14" spans="1:20">
      <c r="C14" s="1"/>
      <c r="D14" s="1"/>
      <c r="H14">
        <f>'[1]NEWS_WEB_ACLIM.1.0_Wm-2'!$Q$40</f>
        <v>4.5864588994913165</v>
      </c>
      <c r="I14">
        <f>'[1]NEWS_WEB_ACLIM.1.0_Wm-2'!$U$40</f>
        <v>3.1200141975602134</v>
      </c>
      <c r="J14">
        <f>'[1]NEWS_WEB_ACLIM.1.0_Wm-2'!$S$40</f>
        <v>4.4513361533277829</v>
      </c>
      <c r="K14">
        <f>'[1]NEWS_WEB_ACLIM.1.0_Wm-2'!$W$40</f>
        <v>1.1737359766176665</v>
      </c>
      <c r="L14">
        <f>'[1]NEWS_WEB_ACLIM.1.0_Wm-2'!$E$40</f>
        <v>4.8156112568883032</v>
      </c>
      <c r="M14">
        <f>'[1]NEWS_WEB_ACLIM.1.0_Wm-2'!$Y$40</f>
        <v>3.4958066789699904</v>
      </c>
      <c r="N14" s="19">
        <f>'[1]NEWS_WEB_ACLIM.1.0_mmday-1'!$C$40</f>
        <v>0.16672117384217658</v>
      </c>
      <c r="O14" s="19">
        <f>'[1]NEWS_WEB_ACLIM.1.0_mmday-1'!$E$40</f>
        <v>0.1664275250380598</v>
      </c>
      <c r="P14" s="1"/>
    </row>
    <row r="15" spans="1:20">
      <c r="A15" t="s">
        <v>87</v>
      </c>
      <c r="B15" s="3">
        <f>AVERAGE(B3:B11)</f>
        <v>5.9335043333333335</v>
      </c>
      <c r="C15" s="3">
        <f t="shared" ref="C15:Q15" si="0">AVERAGE(C3:C11)</f>
        <v>3.7907811111111118</v>
      </c>
      <c r="D15" s="3">
        <f t="shared" si="0"/>
        <v>-0.46885222222222228</v>
      </c>
      <c r="E15" s="3">
        <f t="shared" si="0"/>
        <v>117.70644444444444</v>
      </c>
      <c r="F15" s="3">
        <f t="shared" si="0"/>
        <v>244.82055555555559</v>
      </c>
      <c r="G15" s="3">
        <f t="shared" si="0"/>
        <v>249.53325000000001</v>
      </c>
      <c r="H15" s="3">
        <f t="shared" si="0"/>
        <v>352.00755555555565</v>
      </c>
      <c r="I15" s="3">
        <f t="shared" si="0"/>
        <v>407.75866666666661</v>
      </c>
      <c r="J15" s="3">
        <f t="shared" si="0"/>
        <v>188.23422222222223</v>
      </c>
      <c r="K15" s="3">
        <f t="shared" si="0"/>
        <v>14.776988888888887</v>
      </c>
      <c r="L15" s="3">
        <f t="shared" si="0"/>
        <v>101.23447777777778</v>
      </c>
      <c r="M15" s="3">
        <f t="shared" si="0"/>
        <v>12.681052222222224</v>
      </c>
      <c r="N15" s="3">
        <f t="shared" si="0"/>
        <v>3.2943799999999999</v>
      </c>
      <c r="O15" s="3">
        <f t="shared" si="0"/>
        <v>3.5279933333333333</v>
      </c>
      <c r="P15" s="4">
        <f t="shared" si="0"/>
        <v>-0.23361497777777776</v>
      </c>
      <c r="Q15" s="3">
        <f t="shared" si="0"/>
        <v>26.943622222222224</v>
      </c>
      <c r="S15" s="16">
        <f t="shared" ref="S15" si="1">C15</f>
        <v>3.7907811111111118</v>
      </c>
      <c r="T15" s="16">
        <f t="shared" ref="T15" si="2">H15-I15+J15-K15-L15-M15</f>
        <v>3.7905922222223687</v>
      </c>
    </row>
    <row r="16" spans="1:20">
      <c r="A16" t="s">
        <v>88</v>
      </c>
      <c r="B16" s="3">
        <f>STDEV(B3:B11)</f>
        <v>6.879591467501287</v>
      </c>
      <c r="C16" s="3">
        <f t="shared" ref="C16:Q16" si="3">STDEV(C3:C11)</f>
        <v>10.248173762933869</v>
      </c>
      <c r="D16" s="3">
        <f t="shared" si="3"/>
        <v>8.2770448032990291</v>
      </c>
      <c r="E16" s="3">
        <f t="shared" si="3"/>
        <v>5.6691546792958203</v>
      </c>
      <c r="F16" s="3">
        <f t="shared" si="3"/>
        <v>4.5076647532595642</v>
      </c>
      <c r="G16" s="3">
        <f t="shared" si="3"/>
        <v>4.7941057187807017</v>
      </c>
      <c r="H16" s="3">
        <f t="shared" si="3"/>
        <v>4.7506601675698361</v>
      </c>
      <c r="I16" s="3">
        <f t="shared" si="3"/>
        <v>2.0643672759618554</v>
      </c>
      <c r="J16" s="3">
        <f t="shared" si="3"/>
        <v>4.7172507559433177</v>
      </c>
      <c r="K16" s="3">
        <f t="shared" si="3"/>
        <v>0.86495910372175722</v>
      </c>
      <c r="L16" s="3">
        <f t="shared" si="3"/>
        <v>6.7325397876242246</v>
      </c>
      <c r="M16" s="3">
        <f t="shared" si="3"/>
        <v>3.0215853120331362</v>
      </c>
      <c r="N16" s="4">
        <f t="shared" si="3"/>
        <v>0.22818008436320641</v>
      </c>
      <c r="O16" s="4">
        <f t="shared" si="3"/>
        <v>0.2270994843675283</v>
      </c>
      <c r="P16" s="4">
        <f t="shared" si="3"/>
        <v>0.1744366629241311</v>
      </c>
      <c r="Q16" s="4">
        <f t="shared" si="3"/>
        <v>0.84552764706093442</v>
      </c>
      <c r="S16" s="16"/>
      <c r="T16" s="16"/>
    </row>
    <row r="17" spans="3:16">
      <c r="C17" s="1"/>
      <c r="D17" s="1"/>
      <c r="L17" s="1"/>
      <c r="M17" s="1"/>
      <c r="O17" s="1"/>
      <c r="P17" s="1"/>
    </row>
    <row r="66" spans="1:17" ht="63">
      <c r="A66" t="s">
        <v>89</v>
      </c>
      <c r="B66" s="5" t="s">
        <v>69</v>
      </c>
      <c r="C66" s="5" t="s">
        <v>70</v>
      </c>
      <c r="D66" s="5" t="s">
        <v>71</v>
      </c>
      <c r="E66" s="5" t="s">
        <v>72</v>
      </c>
      <c r="F66" s="5" t="s">
        <v>73</v>
      </c>
      <c r="G66" s="5" t="s">
        <v>68</v>
      </c>
      <c r="H66" s="5" t="s">
        <v>90</v>
      </c>
      <c r="I66" s="18" t="s">
        <v>93</v>
      </c>
      <c r="J66" s="18" t="s">
        <v>91</v>
      </c>
      <c r="K66" s="18" t="s">
        <v>94</v>
      </c>
      <c r="L66" s="18" t="s">
        <v>95</v>
      </c>
      <c r="M66" s="18" t="s">
        <v>96</v>
      </c>
      <c r="N66" s="5" t="s">
        <v>83</v>
      </c>
      <c r="O66" s="5" t="s">
        <v>84</v>
      </c>
      <c r="P66" s="5" t="s">
        <v>85</v>
      </c>
      <c r="Q66" s="5" t="s">
        <v>20</v>
      </c>
    </row>
    <row r="67" spans="1:17">
      <c r="A67" t="s">
        <v>21</v>
      </c>
      <c r="B67" s="16">
        <f>B3-B$13</f>
        <v>0.58274899999999996</v>
      </c>
      <c r="C67" s="16">
        <f t="shared" ref="C67:Q75" si="4">C3-C$13</f>
        <v>-7.136592387004149</v>
      </c>
      <c r="D67" s="16">
        <f t="shared" si="4"/>
        <v>-4.9931299999999998</v>
      </c>
      <c r="E67" s="16">
        <f t="shared" si="4"/>
        <v>-7.7906569529538103</v>
      </c>
      <c r="F67" s="16">
        <f t="shared" si="4"/>
        <v>240.56800000000001</v>
      </c>
      <c r="G67" s="16">
        <f t="shared" si="4"/>
        <v>241.15100000000001</v>
      </c>
      <c r="H67" s="16">
        <f t="shared" si="4"/>
        <v>-5.7760130476452787</v>
      </c>
      <c r="I67" s="16">
        <f>-(I3-I$13)</f>
        <v>2.2104814380202242</v>
      </c>
      <c r="J67" s="16">
        <f t="shared" si="4"/>
        <v>-4.4315368149636924</v>
      </c>
      <c r="K67" s="16">
        <f>-(K3-K$13)</f>
        <v>0.20561147163495797</v>
      </c>
      <c r="L67" s="16">
        <f>-(L3-L$13)</f>
        <v>-5.3728051432074722</v>
      </c>
      <c r="M67" s="16">
        <f>-(M3-M$13)</f>
        <v>6.0261571059214276</v>
      </c>
      <c r="N67" s="16">
        <f t="shared" si="4"/>
        <v>0.1161318925130459</v>
      </c>
      <c r="O67" s="16">
        <f t="shared" si="4"/>
        <v>0.23303646574924963</v>
      </c>
      <c r="P67" s="16">
        <f t="shared" si="4"/>
        <v>-0.11690657323620357</v>
      </c>
      <c r="Q67" s="16">
        <f t="shared" si="4"/>
        <v>27.142900000000001</v>
      </c>
    </row>
    <row r="68" spans="1:17">
      <c r="A68" t="s">
        <v>22</v>
      </c>
      <c r="B68" s="16">
        <f t="shared" ref="B68:Q75" si="5">B4-B$13</f>
        <v>2.2468499999999998</v>
      </c>
      <c r="C68" s="16">
        <f t="shared" si="5"/>
        <v>-2.4079623870041487</v>
      </c>
      <c r="D68" s="16">
        <f t="shared" si="5"/>
        <v>-7.0724</v>
      </c>
      <c r="E68" s="16">
        <f t="shared" si="5"/>
        <v>-5.1356569529538092</v>
      </c>
      <c r="F68" s="16">
        <f t="shared" si="5"/>
        <v>241.29900000000001</v>
      </c>
      <c r="G68" s="16">
        <f t="shared" si="5"/>
        <v>243.54499999999999</v>
      </c>
      <c r="H68" s="16">
        <f t="shared" si="5"/>
        <v>-5.1770130476452891</v>
      </c>
      <c r="I68" s="16">
        <f t="shared" ref="I68:I75" si="6">-(I4-I$13)</f>
        <v>2.004481438020207</v>
      </c>
      <c r="J68" s="16">
        <f t="shared" si="4"/>
        <v>-2.0835368149636793</v>
      </c>
      <c r="K68" s="16">
        <f t="shared" ref="K68:M75" si="7">-(K4-K$13)</f>
        <v>0.11881147163495775</v>
      </c>
      <c r="L68" s="16">
        <f t="shared" si="7"/>
        <v>-2.5258051432074637</v>
      </c>
      <c r="M68" s="16">
        <f t="shared" si="7"/>
        <v>5.2532571059214277</v>
      </c>
      <c r="N68" s="16">
        <f t="shared" si="5"/>
        <v>5.3171892513045993E-2</v>
      </c>
      <c r="O68" s="16">
        <f t="shared" si="5"/>
        <v>0.13335646574924942</v>
      </c>
      <c r="P68" s="16">
        <f t="shared" si="5"/>
        <v>-8.0186573236203595E-2</v>
      </c>
      <c r="Q68" s="16">
        <f t="shared" si="5"/>
        <v>28.4556</v>
      </c>
    </row>
    <row r="69" spans="1:17">
      <c r="A69" t="s">
        <v>23</v>
      </c>
      <c r="B69" s="16">
        <f t="shared" si="5"/>
        <v>4.5975200000000003</v>
      </c>
      <c r="C69" s="16">
        <f t="shared" si="5"/>
        <v>14.481757612995851</v>
      </c>
      <c r="D69" s="16">
        <f t="shared" si="5"/>
        <v>-10.8261</v>
      </c>
      <c r="E69" s="16">
        <f t="shared" si="5"/>
        <v>-2.28165695295381</v>
      </c>
      <c r="F69" s="16">
        <f t="shared" si="5"/>
        <v>246.06</v>
      </c>
      <c r="G69" s="16">
        <f t="shared" si="5"/>
        <v>250.65799999999999</v>
      </c>
      <c r="H69" s="16">
        <f t="shared" si="5"/>
        <v>-7.9150130476452887</v>
      </c>
      <c r="I69" s="16">
        <f t="shared" si="6"/>
        <v>1.414481438020232</v>
      </c>
      <c r="J69" s="16">
        <f t="shared" si="4"/>
        <v>4.5554631850363307</v>
      </c>
      <c r="K69" s="16">
        <f t="shared" si="7"/>
        <v>-0.33768852836504237</v>
      </c>
      <c r="L69" s="16">
        <f t="shared" si="7"/>
        <v>9.8502948567925301</v>
      </c>
      <c r="M69" s="16">
        <f t="shared" si="7"/>
        <v>6.9124571059214279</v>
      </c>
      <c r="N69" s="16">
        <f t="shared" si="5"/>
        <v>1.4531892513045985E-2</v>
      </c>
      <c r="O69" s="16">
        <f t="shared" si="5"/>
        <v>-0.28564353425075062</v>
      </c>
      <c r="P69" s="16">
        <f t="shared" si="5"/>
        <v>0.30017262676379641</v>
      </c>
      <c r="Q69" s="16">
        <f t="shared" si="5"/>
        <v>27.067599999999999</v>
      </c>
    </row>
    <row r="70" spans="1:17">
      <c r="A70" t="s">
        <v>24</v>
      </c>
      <c r="B70" s="16">
        <f t="shared" si="5"/>
        <v>5.7178199999999997</v>
      </c>
      <c r="C70" s="16">
        <f t="shared" si="5"/>
        <v>7.5405376129958519</v>
      </c>
      <c r="D70" s="16">
        <f t="shared" si="5"/>
        <v>-2.4513600000000002</v>
      </c>
      <c r="E70" s="16">
        <f t="shared" si="5"/>
        <v>3.6853430470461888</v>
      </c>
      <c r="F70" s="16">
        <f t="shared" si="5"/>
        <v>248.185</v>
      </c>
      <c r="G70" s="16">
        <f t="shared" si="5"/>
        <v>253.90299999999999</v>
      </c>
      <c r="H70" s="16">
        <f t="shared" si="5"/>
        <v>3.5869869523547209</v>
      </c>
      <c r="I70" s="16">
        <f t="shared" si="6"/>
        <v>-0.9865185619797785</v>
      </c>
      <c r="J70" s="16">
        <f t="shared" si="4"/>
        <v>1.6024631850363278</v>
      </c>
      <c r="K70" s="16">
        <f t="shared" si="7"/>
        <v>-0.51708852836504171</v>
      </c>
      <c r="L70" s="16">
        <f t="shared" si="7"/>
        <v>-1.8629051432074704</v>
      </c>
      <c r="M70" s="16">
        <f t="shared" si="7"/>
        <v>5.7171571059214283</v>
      </c>
      <c r="N70" s="16">
        <f t="shared" si="5"/>
        <v>0.10238189251304597</v>
      </c>
      <c r="O70" s="16">
        <f t="shared" si="5"/>
        <v>6.2326465749249493E-2</v>
      </c>
      <c r="P70" s="16">
        <f t="shared" si="5"/>
        <v>4.0047426763796412E-2</v>
      </c>
      <c r="Q70" s="16">
        <f t="shared" si="5"/>
        <v>26.5442</v>
      </c>
    </row>
    <row r="71" spans="1:17">
      <c r="A71" t="s">
        <v>25</v>
      </c>
      <c r="B71" s="16">
        <f t="shared" si="5"/>
        <v>6.6693899999999999</v>
      </c>
      <c r="C71" s="16">
        <f t="shared" si="5"/>
        <v>1.3050876129958513</v>
      </c>
      <c r="D71" s="16">
        <f t="shared" si="5"/>
        <v>4.7356600000000002</v>
      </c>
      <c r="E71" s="16">
        <f t="shared" si="5"/>
        <v>-0.66565695295381033</v>
      </c>
      <c r="F71" s="16">
        <f t="shared" si="5"/>
        <v>243.56800000000001</v>
      </c>
      <c r="G71" s="16">
        <f t="shared" si="5"/>
        <v>250.238</v>
      </c>
      <c r="H71" s="16">
        <f t="shared" si="5"/>
        <v>-0.77501304764530232</v>
      </c>
      <c r="I71" s="16">
        <f t="shared" si="6"/>
        <v>1.0634814380202329</v>
      </c>
      <c r="J71" s="16">
        <f t="shared" si="4"/>
        <v>-5.8536814963673578E-2</v>
      </c>
      <c r="K71" s="16">
        <f t="shared" si="7"/>
        <v>-0.89508852836504182</v>
      </c>
      <c r="L71" s="16">
        <f t="shared" si="7"/>
        <v>-2.2927051432074705</v>
      </c>
      <c r="M71" s="16">
        <f t="shared" si="7"/>
        <v>4.2618571059214272</v>
      </c>
      <c r="N71" s="16">
        <f t="shared" si="5"/>
        <v>0.17738189251304615</v>
      </c>
      <c r="O71" s="16">
        <f t="shared" si="5"/>
        <v>7.6846465749249582E-2</v>
      </c>
      <c r="P71" s="16">
        <f t="shared" si="5"/>
        <v>0.1005344267637964</v>
      </c>
      <c r="Q71" s="16">
        <f t="shared" si="5"/>
        <v>25.892099999999999</v>
      </c>
    </row>
    <row r="72" spans="1:17">
      <c r="A72" t="s">
        <v>26</v>
      </c>
      <c r="B72" s="16">
        <f t="shared" si="5"/>
        <v>7.2692899999999998</v>
      </c>
      <c r="C72" s="16">
        <f t="shared" si="5"/>
        <v>7.6410776129958506</v>
      </c>
      <c r="D72" s="16">
        <f t="shared" si="5"/>
        <v>-1.0004299999999999</v>
      </c>
      <c r="E72" s="16">
        <f t="shared" si="5"/>
        <v>-0.58865695295381215</v>
      </c>
      <c r="F72" s="16">
        <f t="shared" si="5"/>
        <v>244.084</v>
      </c>
      <c r="G72" s="16">
        <f t="shared" si="5"/>
        <v>251.35300000000001</v>
      </c>
      <c r="H72" s="16">
        <f t="shared" si="5"/>
        <v>2.0129869523547086</v>
      </c>
      <c r="I72" s="16">
        <f t="shared" si="6"/>
        <v>-2.4595185619797917</v>
      </c>
      <c r="J72" s="16">
        <f t="shared" si="4"/>
        <v>0.49846318503631437</v>
      </c>
      <c r="K72" s="16">
        <f t="shared" si="7"/>
        <v>-0.64038852836504212</v>
      </c>
      <c r="L72" s="16">
        <f t="shared" si="7"/>
        <v>-1.6842051432074641</v>
      </c>
      <c r="M72" s="16">
        <f t="shared" si="7"/>
        <v>9.9124471059214283</v>
      </c>
      <c r="N72" s="16">
        <f t="shared" si="5"/>
        <v>0.3701618925130461</v>
      </c>
      <c r="O72" s="16">
        <f t="shared" si="5"/>
        <v>5.5656465749249318E-2</v>
      </c>
      <c r="P72" s="16">
        <f t="shared" si="5"/>
        <v>0.31450332676379639</v>
      </c>
      <c r="Q72" s="16">
        <f t="shared" si="5"/>
        <v>25.939499999999999</v>
      </c>
    </row>
    <row r="73" spans="1:17">
      <c r="A73" t="s">
        <v>27</v>
      </c>
      <c r="B73" s="16">
        <f t="shared" si="5"/>
        <v>8.1328999999999994</v>
      </c>
      <c r="C73" s="16">
        <f t="shared" si="5"/>
        <v>14.02105761299585</v>
      </c>
      <c r="D73" s="16">
        <f t="shared" si="5"/>
        <v>-6.5168100000000004</v>
      </c>
      <c r="E73" s="16">
        <f t="shared" si="5"/>
        <v>7.0743430470461846</v>
      </c>
      <c r="F73" s="16">
        <f t="shared" si="5"/>
        <v>246.85900000000001</v>
      </c>
      <c r="G73" s="16">
        <f t="shared" si="5"/>
        <v>254.99199999999999</v>
      </c>
      <c r="H73" s="16">
        <f t="shared" si="5"/>
        <v>5.5209869523546899</v>
      </c>
      <c r="I73" s="16">
        <f t="shared" si="6"/>
        <v>-2.0115185619798126</v>
      </c>
      <c r="J73" s="16">
        <f t="shared" si="4"/>
        <v>5.7784631850363155</v>
      </c>
      <c r="K73" s="16">
        <f t="shared" si="7"/>
        <v>-2.2140885283650427</v>
      </c>
      <c r="L73" s="16">
        <f t="shared" si="7"/>
        <v>-3.7638051432074633</v>
      </c>
      <c r="M73" s="16">
        <f t="shared" si="7"/>
        <v>10.709597105921429</v>
      </c>
      <c r="N73" s="16">
        <f t="shared" si="5"/>
        <v>0.5205818925130461</v>
      </c>
      <c r="O73" s="16">
        <f t="shared" si="5"/>
        <v>0.19578646574924941</v>
      </c>
      <c r="P73" s="16">
        <f t="shared" si="5"/>
        <v>0.32479352676379641</v>
      </c>
      <c r="Q73" s="16">
        <f t="shared" si="5"/>
        <v>27.488299999999999</v>
      </c>
    </row>
    <row r="74" spans="1:17">
      <c r="A74" t="s">
        <v>28</v>
      </c>
      <c r="B74" s="16">
        <f t="shared" si="5"/>
        <v>21.491199999999999</v>
      </c>
      <c r="C74" s="16">
        <f t="shared" si="5"/>
        <v>9.2704276129958512</v>
      </c>
      <c r="D74" s="16">
        <f t="shared" si="5"/>
        <v>11.583600000000001</v>
      </c>
      <c r="E74" s="16">
        <f t="shared" si="5"/>
        <v>9.8813430470461867</v>
      </c>
      <c r="F74" s="16">
        <f t="shared" si="5"/>
        <v>239.03</v>
      </c>
      <c r="G74" s="16"/>
      <c r="H74" s="16">
        <f t="shared" si="5"/>
        <v>3.5499869523546863</v>
      </c>
      <c r="I74" s="16">
        <f t="shared" si="6"/>
        <v>-3.1045185619797735</v>
      </c>
      <c r="J74" s="16">
        <f t="shared" si="4"/>
        <v>11.41846318503633</v>
      </c>
      <c r="K74" s="16">
        <f t="shared" si="7"/>
        <v>-1.9820885283650433</v>
      </c>
      <c r="L74" s="16">
        <f t="shared" si="7"/>
        <v>-9.2578051432074631</v>
      </c>
      <c r="M74" s="16">
        <f t="shared" si="7"/>
        <v>8.6453571059214287</v>
      </c>
      <c r="N74" s="16">
        <f t="shared" si="5"/>
        <v>0.34396189251304587</v>
      </c>
      <c r="O74" s="16">
        <f t="shared" si="5"/>
        <v>0.38921646574924962</v>
      </c>
      <c r="P74" s="16">
        <f t="shared" si="5"/>
        <v>-4.5248573236203571E-2</v>
      </c>
      <c r="Q74" s="16">
        <f t="shared" si="5"/>
        <v>27.6157</v>
      </c>
    </row>
    <row r="75" spans="1:17">
      <c r="A75" t="s">
        <v>29</v>
      </c>
      <c r="B75" s="16">
        <f t="shared" si="5"/>
        <v>-3.3061799999999999</v>
      </c>
      <c r="C75" s="16">
        <f t="shared" si="5"/>
        <v>-16.256142387004147</v>
      </c>
      <c r="D75" s="16">
        <f t="shared" si="5"/>
        <v>12.321300000000001</v>
      </c>
      <c r="E75" s="16">
        <f t="shared" si="5"/>
        <v>-1.8406569529538217</v>
      </c>
      <c r="F75" s="16">
        <f t="shared" si="5"/>
        <v>253.732</v>
      </c>
      <c r="G75" s="16">
        <f t="shared" si="5"/>
        <v>250.42599999999999</v>
      </c>
      <c r="H75" s="16">
        <f t="shared" si="5"/>
        <v>-0.11701304764528686</v>
      </c>
      <c r="I75" s="16">
        <f t="shared" si="6"/>
        <v>-1.651518561979799</v>
      </c>
      <c r="J75" s="16">
        <f t="shared" si="4"/>
        <v>3.3463185036310961E-2</v>
      </c>
      <c r="K75" s="16">
        <f t="shared" si="7"/>
        <v>-0.10618852836504189</v>
      </c>
      <c r="L75" s="16">
        <f t="shared" si="7"/>
        <v>-15.30380514320747</v>
      </c>
      <c r="M75" s="16">
        <f t="shared" si="7"/>
        <v>0.88715710592142827</v>
      </c>
      <c r="N75" s="16">
        <f t="shared" si="5"/>
        <v>0.67735189251304595</v>
      </c>
      <c r="O75" s="16">
        <f t="shared" si="5"/>
        <v>0.51668646574924937</v>
      </c>
      <c r="P75" s="16">
        <f t="shared" si="5"/>
        <v>0.16066442676379641</v>
      </c>
      <c r="Q75" s="16">
        <f t="shared" si="5"/>
        <v>26.346699999999998</v>
      </c>
    </row>
    <row r="76" spans="1:17">
      <c r="A76" t="s">
        <v>92</v>
      </c>
      <c r="B76" s="16">
        <f>B15-B13</f>
        <v>5.9335043333333335</v>
      </c>
      <c r="C76" s="16">
        <f t="shared" ref="C76:Q76" si="8">C15-C13</f>
        <v>3.1621387241069634</v>
      </c>
      <c r="D76" s="16">
        <f t="shared" si="8"/>
        <v>-0.46885222222222228</v>
      </c>
      <c r="E76" s="16">
        <f t="shared" si="8"/>
        <v>0.25978749149062708</v>
      </c>
      <c r="F76" s="16">
        <f t="shared" si="8"/>
        <v>244.82055555555559</v>
      </c>
      <c r="G76" s="16">
        <f t="shared" si="8"/>
        <v>249.53325000000001</v>
      </c>
      <c r="H76" s="16">
        <f t="shared" si="8"/>
        <v>-0.56545749208964935</v>
      </c>
      <c r="I76" s="16">
        <f>-(I15-I$13)</f>
        <v>-0.39118522864640681</v>
      </c>
      <c r="J76" s="16">
        <f>J15-J$13</f>
        <v>1.9236854072585459</v>
      </c>
      <c r="K76" s="16">
        <f>-(K15-K$13)</f>
        <v>-0.70757741725392975</v>
      </c>
      <c r="L76" s="16">
        <f>-(L15-L$13)</f>
        <v>-3.5792829209852499</v>
      </c>
      <c r="M76" s="16">
        <f>-(M15-M$13)</f>
        <v>6.4806048836992041</v>
      </c>
      <c r="N76" s="16">
        <f t="shared" si="8"/>
        <v>0.2639618925130458</v>
      </c>
      <c r="O76" s="16">
        <f t="shared" si="8"/>
        <v>0.15302979908258285</v>
      </c>
      <c r="P76" s="16">
        <f t="shared" si="8"/>
        <v>0.11093044898601864</v>
      </c>
      <c r="Q76" s="16">
        <f t="shared" si="8"/>
        <v>26.943622222222224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6"/>
  <sheetViews>
    <sheetView topLeftCell="A2" workbookViewId="0">
      <selection activeCell="L13" sqref="L13"/>
    </sheetView>
  </sheetViews>
  <sheetFormatPr defaultColWidth="11" defaultRowHeight="15.75"/>
  <sheetData>
    <row r="1" spans="1:17">
      <c r="A1" t="s">
        <v>32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63">
      <c r="A2" s="2" t="s">
        <v>32</v>
      </c>
      <c r="B2" s="5" t="s">
        <v>69</v>
      </c>
      <c r="C2" s="5" t="s">
        <v>70</v>
      </c>
      <c r="D2" s="5" t="s">
        <v>71</v>
      </c>
      <c r="E2" s="5" t="s">
        <v>72</v>
      </c>
      <c r="F2" s="5" t="s">
        <v>73</v>
      </c>
      <c r="G2" s="5" t="s">
        <v>68</v>
      </c>
      <c r="H2" s="5" t="s">
        <v>80</v>
      </c>
      <c r="I2" s="5" t="s">
        <v>78</v>
      </c>
      <c r="J2" s="5" t="s">
        <v>81</v>
      </c>
      <c r="K2" s="5" t="s">
        <v>79</v>
      </c>
      <c r="L2" s="5" t="s">
        <v>74</v>
      </c>
      <c r="M2" s="5" t="s">
        <v>75</v>
      </c>
      <c r="N2" s="5" t="s">
        <v>17</v>
      </c>
      <c r="O2" s="5" t="s">
        <v>18</v>
      </c>
      <c r="P2" s="5" t="s">
        <v>19</v>
      </c>
      <c r="Q2" s="5" t="s">
        <v>20</v>
      </c>
    </row>
    <row r="3" spans="1:17">
      <c r="A3" t="s">
        <v>21</v>
      </c>
      <c r="B3" s="3">
        <v>-16.1769</v>
      </c>
      <c r="C3" s="3">
        <v>0.81572500000000003</v>
      </c>
      <c r="D3" s="3">
        <v>18.198899999999998</v>
      </c>
      <c r="E3" s="3">
        <v>78.33</v>
      </c>
      <c r="F3" s="3">
        <v>232.63800000000001</v>
      </c>
      <c r="G3" s="3">
        <v>216.46100000000001</v>
      </c>
      <c r="H3" s="3">
        <v>293.35500000000002</v>
      </c>
      <c r="I3" s="3">
        <v>364.26799999999997</v>
      </c>
      <c r="J3" s="3">
        <v>197.018</v>
      </c>
      <c r="K3" s="3">
        <v>47.774500000000003</v>
      </c>
      <c r="L3" s="3">
        <v>41.930799999999998</v>
      </c>
      <c r="M3" s="3">
        <v>35.583399999999997</v>
      </c>
      <c r="N3" s="4">
        <v>2.6799300000000001</v>
      </c>
      <c r="O3" s="4">
        <v>1.4648300000000001</v>
      </c>
      <c r="P3" s="4">
        <v>1.2151000000000001</v>
      </c>
      <c r="Q3" s="3">
        <v>19.2758</v>
      </c>
    </row>
    <row r="4" spans="1:17">
      <c r="A4" t="s">
        <v>22</v>
      </c>
      <c r="B4" s="3">
        <v>-15.9975</v>
      </c>
      <c r="C4" s="3">
        <v>1.1272200000000001</v>
      </c>
      <c r="D4" s="3">
        <v>15.3773</v>
      </c>
      <c r="E4" s="3">
        <v>79.981300000000005</v>
      </c>
      <c r="F4" s="3">
        <v>232.761</v>
      </c>
      <c r="G4" s="3">
        <v>216.76300000000001</v>
      </c>
      <c r="H4" s="3">
        <v>294.82499999999999</v>
      </c>
      <c r="I4" s="3">
        <v>364.64400000000001</v>
      </c>
      <c r="J4" s="3">
        <v>198.79300000000001</v>
      </c>
      <c r="K4" s="3">
        <v>48.9925</v>
      </c>
      <c r="L4" s="3">
        <v>45.022300000000001</v>
      </c>
      <c r="M4" s="3">
        <v>33.831800000000001</v>
      </c>
      <c r="N4" s="4">
        <v>2.6906400000000001</v>
      </c>
      <c r="O4" s="4">
        <v>1.5718000000000001</v>
      </c>
      <c r="P4" s="4">
        <v>1.1188400000000001</v>
      </c>
      <c r="Q4" s="3">
        <v>20.037400000000002</v>
      </c>
    </row>
    <row r="5" spans="1:17">
      <c r="A5" t="s">
        <v>23</v>
      </c>
      <c r="B5" s="3">
        <v>-14.331899999999999</v>
      </c>
      <c r="C5" s="3">
        <v>1.73583</v>
      </c>
      <c r="D5" s="3">
        <v>1.6256699999999999</v>
      </c>
      <c r="E5" s="3">
        <v>79.910799999999995</v>
      </c>
      <c r="F5" s="3">
        <v>233.131</v>
      </c>
      <c r="G5" s="3">
        <v>218.79900000000001</v>
      </c>
      <c r="H5" s="3">
        <v>294.04700000000003</v>
      </c>
      <c r="I5" s="3">
        <v>364.12299999999999</v>
      </c>
      <c r="J5" s="3">
        <v>197.60900000000001</v>
      </c>
      <c r="K5" s="3">
        <v>47.622199999999999</v>
      </c>
      <c r="L5" s="3">
        <v>45.1646</v>
      </c>
      <c r="M5" s="3">
        <v>33.010300000000001</v>
      </c>
      <c r="N5" s="4">
        <v>2.1810399999999999</v>
      </c>
      <c r="O5" s="4">
        <v>1.5856399999999999</v>
      </c>
      <c r="P5" s="4">
        <v>0.59540000000000004</v>
      </c>
      <c r="Q5" s="3">
        <v>18.752800000000001</v>
      </c>
    </row>
    <row r="6" spans="1:17">
      <c r="A6" t="s">
        <v>24</v>
      </c>
      <c r="B6" s="3">
        <v>-20.567399999999999</v>
      </c>
      <c r="C6" s="3">
        <v>0.56751799999999997</v>
      </c>
      <c r="D6" s="3">
        <v>-21.135000000000002</v>
      </c>
      <c r="E6" s="3">
        <v>71.920199999999994</v>
      </c>
      <c r="F6" s="3">
        <v>239.15299999999999</v>
      </c>
      <c r="G6" s="3">
        <v>218.58600000000001</v>
      </c>
      <c r="H6" s="3">
        <v>303.41899999999998</v>
      </c>
      <c r="I6" s="3">
        <v>371.25400000000002</v>
      </c>
      <c r="J6" s="3">
        <v>188.26</v>
      </c>
      <c r="K6" s="3">
        <v>48.505299999999998</v>
      </c>
      <c r="L6" s="3">
        <v>43.1738</v>
      </c>
      <c r="M6" s="3">
        <v>28.178799999999999</v>
      </c>
      <c r="N6" s="4">
        <v>2.1939600000000001</v>
      </c>
      <c r="O6" s="4">
        <v>1.48821</v>
      </c>
      <c r="P6" s="4">
        <v>0.70575200000000005</v>
      </c>
      <c r="Q6" s="3">
        <v>18.8247</v>
      </c>
    </row>
    <row r="7" spans="1:17">
      <c r="A7" t="s">
        <v>25</v>
      </c>
      <c r="B7" s="3">
        <v>-21.872900000000001</v>
      </c>
      <c r="C7" s="3">
        <v>0.78474299999999997</v>
      </c>
      <c r="D7" s="3">
        <v>-22.657699999999998</v>
      </c>
      <c r="E7" s="3">
        <v>67.786000000000001</v>
      </c>
      <c r="F7" s="3">
        <v>233.70400000000001</v>
      </c>
      <c r="G7" s="3">
        <v>211.83099999999999</v>
      </c>
      <c r="H7" s="3">
        <v>298.89999999999998</v>
      </c>
      <c r="I7" s="3">
        <v>369.11399999999998</v>
      </c>
      <c r="J7" s="3">
        <v>191.934</v>
      </c>
      <c r="K7" s="3">
        <v>53.934100000000001</v>
      </c>
      <c r="L7" s="3">
        <v>36.578499999999998</v>
      </c>
      <c r="M7" s="3">
        <v>30.422799999999999</v>
      </c>
      <c r="N7" s="4">
        <v>1.8787</v>
      </c>
      <c r="O7" s="4">
        <v>1.2599899999999999</v>
      </c>
      <c r="P7" s="4">
        <v>0.61870800000000004</v>
      </c>
      <c r="Q7" s="3">
        <v>17.187000000000001</v>
      </c>
    </row>
    <row r="8" spans="1:17">
      <c r="A8" t="s">
        <v>26</v>
      </c>
      <c r="B8" s="3">
        <v>-20.694099999999999</v>
      </c>
      <c r="C8" s="3">
        <v>7.4421499999999998</v>
      </c>
      <c r="D8" s="3">
        <v>-28.136299999999999</v>
      </c>
      <c r="E8" s="3">
        <v>68.766999999999996</v>
      </c>
      <c r="F8" s="3">
        <v>234.179</v>
      </c>
      <c r="G8" s="3">
        <v>213.48500000000001</v>
      </c>
      <c r="H8" s="3">
        <v>302.517</v>
      </c>
      <c r="I8" s="3">
        <v>373.17599999999999</v>
      </c>
      <c r="J8" s="3">
        <v>192.958</v>
      </c>
      <c r="K8" s="3">
        <v>53.531399999999998</v>
      </c>
      <c r="L8" s="3">
        <v>38.354700000000001</v>
      </c>
      <c r="M8" s="3">
        <v>22.970099999999999</v>
      </c>
      <c r="N8" s="4">
        <v>2.1242299999999998</v>
      </c>
      <c r="O8" s="4">
        <v>1.3212699999999999</v>
      </c>
      <c r="P8" s="4">
        <v>0.802952</v>
      </c>
      <c r="Q8" s="3">
        <v>17.314599999999999</v>
      </c>
    </row>
    <row r="9" spans="1:17">
      <c r="A9" t="s">
        <v>27</v>
      </c>
      <c r="B9" s="3">
        <v>-21.935700000000001</v>
      </c>
      <c r="C9" s="3">
        <v>1.89056</v>
      </c>
      <c r="D9" s="3">
        <v>-23.8263</v>
      </c>
      <c r="E9" s="3">
        <v>74.631299999999996</v>
      </c>
      <c r="F9" s="3">
        <v>236.44399999999999</v>
      </c>
      <c r="G9" s="3">
        <v>214.50800000000001</v>
      </c>
      <c r="H9" s="3">
        <v>305.27</v>
      </c>
      <c r="I9" s="3">
        <v>372.15699999999998</v>
      </c>
      <c r="J9" s="3">
        <v>191.131</v>
      </c>
      <c r="K9" s="3">
        <v>49.612000000000002</v>
      </c>
      <c r="L9" s="3">
        <v>37.250900000000001</v>
      </c>
      <c r="M9" s="3">
        <v>35.489800000000002</v>
      </c>
      <c r="N9" s="4">
        <v>2.3983099999999999</v>
      </c>
      <c r="O9" s="4">
        <v>1.31152</v>
      </c>
      <c r="P9" s="4">
        <v>1.0867899999999999</v>
      </c>
      <c r="Q9" s="3">
        <v>18.642199999999999</v>
      </c>
    </row>
    <row r="10" spans="1:17">
      <c r="A10" t="s">
        <v>28</v>
      </c>
      <c r="B10" s="3">
        <v>-10.815300000000001</v>
      </c>
      <c r="C10" s="3">
        <v>1.4820500000000001</v>
      </c>
      <c r="D10" s="3">
        <v>-12.2865</v>
      </c>
      <c r="E10" s="3">
        <v>80.303100000000001</v>
      </c>
      <c r="F10" s="3">
        <v>230.328</v>
      </c>
      <c r="G10" s="3"/>
      <c r="H10" s="3">
        <v>308.95800000000003</v>
      </c>
      <c r="I10" s="3">
        <v>375.709</v>
      </c>
      <c r="J10" s="3">
        <v>200.417</v>
      </c>
      <c r="K10" s="3">
        <v>53.363199999999999</v>
      </c>
      <c r="L10" s="3">
        <v>44.213299999999997</v>
      </c>
      <c r="M10" s="3">
        <v>34.607700000000001</v>
      </c>
      <c r="N10" s="4">
        <v>2.3528099999999998</v>
      </c>
      <c r="O10" s="4">
        <v>1.5566599999999999</v>
      </c>
      <c r="P10" s="4">
        <v>0.79615599999999997</v>
      </c>
      <c r="Q10" s="3">
        <v>19.151800000000001</v>
      </c>
    </row>
    <row r="11" spans="1:17">
      <c r="A11" t="s">
        <v>29</v>
      </c>
      <c r="B11" s="3">
        <v>-28.0624</v>
      </c>
      <c r="C11" s="3">
        <v>0.45065699999999997</v>
      </c>
      <c r="D11" s="3">
        <v>-28.513100000000001</v>
      </c>
      <c r="E11" s="3">
        <v>67.093299999999999</v>
      </c>
      <c r="F11" s="3">
        <v>245.18600000000001</v>
      </c>
      <c r="G11" s="3">
        <v>217.124</v>
      </c>
      <c r="H11" s="3">
        <v>300.15100000000001</v>
      </c>
      <c r="I11" s="3">
        <v>374.75</v>
      </c>
      <c r="J11" s="3">
        <v>197.47800000000001</v>
      </c>
      <c r="K11" s="3">
        <v>55.785899999999998</v>
      </c>
      <c r="L11" s="3">
        <v>41.016800000000003</v>
      </c>
      <c r="M11" s="3">
        <v>25.625800000000002</v>
      </c>
      <c r="N11" s="4">
        <v>2.2289400000000001</v>
      </c>
      <c r="O11" s="4">
        <v>1.4081999999999999</v>
      </c>
      <c r="P11" s="4">
        <v>0.82074499999999995</v>
      </c>
      <c r="Q11" s="3">
        <v>17.7776</v>
      </c>
    </row>
    <row r="12" spans="1:17">
      <c r="A12" t="s">
        <v>30</v>
      </c>
      <c r="B12" s="3">
        <v>-18.245200000000001</v>
      </c>
      <c r="C12" s="3"/>
      <c r="D12" s="3"/>
      <c r="E12" s="3">
        <v>77.884500000000003</v>
      </c>
      <c r="F12" s="3">
        <v>232.25</v>
      </c>
      <c r="G12" s="3">
        <v>214.00399999999999</v>
      </c>
      <c r="H12" s="3">
        <v>309.29599999999999</v>
      </c>
      <c r="I12" s="3">
        <v>371.91199999999998</v>
      </c>
      <c r="J12" s="3">
        <v>188.005</v>
      </c>
      <c r="K12" s="3">
        <v>47.505499999999998</v>
      </c>
      <c r="L12" s="3"/>
      <c r="M12" s="3"/>
      <c r="N12" s="4">
        <v>2.1213500000000001</v>
      </c>
      <c r="O12" s="4"/>
      <c r="P12" s="4"/>
      <c r="Q12" s="3">
        <v>25.7364</v>
      </c>
    </row>
    <row r="13" spans="1:17">
      <c r="A13" t="s">
        <v>34</v>
      </c>
      <c r="C13">
        <f>'[1]NEWS_WEB_ACLIM.1.0_Wm-2'!$Z$20</f>
        <v>-4.3025435543503935E-3</v>
      </c>
      <c r="E13">
        <f>H13-I13+J13-K13</f>
        <v>76.318103566041472</v>
      </c>
      <c r="H13">
        <f>'[1]NEWS_WEB_ACLIM.1.0_Wm-2'!$P$20</f>
        <v>310.47322044981922</v>
      </c>
      <c r="I13">
        <f>'[1]NEWS_WEB_ACLIM.1.0_Wm-2'!$T$20</f>
        <v>377.48626716562546</v>
      </c>
      <c r="J13">
        <f>'[1]NEWS_WEB_ACLIM.1.0_Wm-2'!$R$20</f>
        <v>185.55880117063714</v>
      </c>
      <c r="K13">
        <f>'[1]NEWS_WEB_ACLIM.1.0_Wm-2'!$V$20</f>
        <v>42.227650888789427</v>
      </c>
      <c r="L13">
        <f>'[1]NEWS_WEB_ACLIM.1.0_Wm-2'!$D$20</f>
        <v>38.159105800534086</v>
      </c>
      <c r="M13">
        <f>'[1]NEWS_WEB_ACLIM.1.0_Wm-2'!$X$20</f>
        <v>38.163103096522221</v>
      </c>
      <c r="N13" s="19">
        <f>'[1]NEWS_WEB_ACLIM.1.0_mmday-1'!$B$20</f>
        <v>2.1751360879715196</v>
      </c>
      <c r="O13" s="19">
        <f>'[1]NEWS_WEB_ACLIM.1.0_mmday-1'!$D$20</f>
        <v>1.3187786964664581</v>
      </c>
      <c r="P13" s="19">
        <f>N13-O13</f>
        <v>0.85635739150506152</v>
      </c>
    </row>
    <row r="14" spans="1:17">
      <c r="C14">
        <f>'[1]NEWS_WEB_ACLIM.1.0_Wm-2'!$AA$20</f>
        <v>0</v>
      </c>
      <c r="H14">
        <f>'[1]NEWS_WEB_ACLIM.1.0_Wm-2'!$Q$20</f>
        <v>6.8859905497354745</v>
      </c>
      <c r="I14">
        <f>'[1]NEWS_WEB_ACLIM.1.0_Wm-2'!$U$20</f>
        <v>7.1594272023297529</v>
      </c>
      <c r="J14">
        <f>'[1]NEWS_WEB_ACLIM.1.0_Wm-2'!$S$20</f>
        <v>7.664923092289702</v>
      </c>
      <c r="K14">
        <f>'[1]NEWS_WEB_ACLIM.1.0_Wm-2'!$W$20</f>
        <v>3.2334343318137053</v>
      </c>
      <c r="L14">
        <f>'[1]NEWS_WEB_ACLIM.1.0_Wm-2'!$E$20</f>
        <v>2.6911525152601747</v>
      </c>
      <c r="M14">
        <f>'[1]NEWS_WEB_ACLIM.1.0_Wm-2'!$Y$20</f>
        <v>6.3324190728911089</v>
      </c>
      <c r="N14" s="19">
        <f>'[1]NEWS_WEB_ACLIM.1.0_mmday-1'!$C$20</f>
        <v>9.4701326424823831E-2</v>
      </c>
      <c r="O14" s="19">
        <f>'[1]NEWS_WEB_ACLIM.1.0_mmday-1'!$E$20</f>
        <v>9.3006230927391645E-2</v>
      </c>
    </row>
    <row r="15" spans="1:17">
      <c r="A15" t="s">
        <v>87</v>
      </c>
      <c r="B15" s="3">
        <f>AVERAGE(B3:B11)</f>
        <v>-18.939344444444444</v>
      </c>
      <c r="C15" s="3">
        <f t="shared" ref="C15:Q15" si="0">AVERAGE(C3:C11)</f>
        <v>1.8107169999999999</v>
      </c>
      <c r="D15" s="3">
        <f t="shared" si="0"/>
        <v>-11.26144777777778</v>
      </c>
      <c r="E15" s="3">
        <f t="shared" si="0"/>
        <v>74.302555555555557</v>
      </c>
      <c r="F15" s="3">
        <f t="shared" si="0"/>
        <v>235.28044444444444</v>
      </c>
      <c r="G15" s="3">
        <f t="shared" si="0"/>
        <v>215.94462500000003</v>
      </c>
      <c r="H15" s="3">
        <f t="shared" si="0"/>
        <v>300.16022222222227</v>
      </c>
      <c r="I15" s="3">
        <f t="shared" si="0"/>
        <v>369.91055555555556</v>
      </c>
      <c r="J15" s="3">
        <f t="shared" si="0"/>
        <v>195.06644444444447</v>
      </c>
      <c r="K15" s="3">
        <f t="shared" si="0"/>
        <v>51.013455555555566</v>
      </c>
      <c r="L15" s="3">
        <f t="shared" si="0"/>
        <v>41.411744444444444</v>
      </c>
      <c r="M15" s="3">
        <f t="shared" si="0"/>
        <v>31.080055555555557</v>
      </c>
      <c r="N15" s="3">
        <f t="shared" si="0"/>
        <v>2.3031733333333335</v>
      </c>
      <c r="O15" s="3">
        <f t="shared" si="0"/>
        <v>1.4409022222222225</v>
      </c>
      <c r="P15" s="3">
        <f t="shared" si="0"/>
        <v>0.86227144444444437</v>
      </c>
      <c r="Q15" s="3">
        <f t="shared" si="0"/>
        <v>18.551544444444446</v>
      </c>
    </row>
    <row r="16" spans="1:17">
      <c r="A16" t="s">
        <v>88</v>
      </c>
      <c r="B16" s="3">
        <f>STDEV(B3:B11)</f>
        <v>5.1241823728549791</v>
      </c>
      <c r="C16" s="3">
        <f t="shared" ref="C16:Q16" si="1">STDEV(C3:C11)</f>
        <v>2.1719274111013127</v>
      </c>
      <c r="D16" s="3">
        <f t="shared" si="1"/>
        <v>18.412905672769153</v>
      </c>
      <c r="E16" s="3">
        <f t="shared" si="1"/>
        <v>5.5541911515339288</v>
      </c>
      <c r="F16" s="3">
        <f t="shared" si="1"/>
        <v>4.4811531192069047</v>
      </c>
      <c r="G16" s="3">
        <f t="shared" si="1"/>
        <v>2.4636552946210437</v>
      </c>
      <c r="H16" s="3">
        <f t="shared" si="1"/>
        <v>5.4016216726502071</v>
      </c>
      <c r="I16" s="3">
        <f t="shared" si="1"/>
        <v>4.5861476783655606</v>
      </c>
      <c r="J16" s="3">
        <f t="shared" si="1"/>
        <v>4.1030106967661952</v>
      </c>
      <c r="K16" s="3">
        <f t="shared" si="1"/>
        <v>3.1124420432801267</v>
      </c>
      <c r="L16" s="3">
        <f t="shared" si="1"/>
        <v>3.326360406326677</v>
      </c>
      <c r="M16" s="3">
        <f t="shared" si="1"/>
        <v>4.5803619551600523</v>
      </c>
      <c r="N16" s="3">
        <f t="shared" si="1"/>
        <v>0.26175938521855918</v>
      </c>
      <c r="O16" s="3">
        <f t="shared" si="1"/>
        <v>0.12203686715269467</v>
      </c>
      <c r="P16" s="3">
        <f t="shared" si="1"/>
        <v>0.22510562659400102</v>
      </c>
      <c r="Q16" s="3">
        <f t="shared" si="1"/>
        <v>0.94914164263179324</v>
      </c>
    </row>
    <row r="66" spans="1:17" ht="63">
      <c r="A66" t="s">
        <v>89</v>
      </c>
      <c r="B66" s="5" t="s">
        <v>69</v>
      </c>
      <c r="C66" s="5" t="s">
        <v>70</v>
      </c>
      <c r="D66" s="5" t="s">
        <v>71</v>
      </c>
      <c r="E66" s="5" t="s">
        <v>72</v>
      </c>
      <c r="F66" s="5" t="s">
        <v>73</v>
      </c>
      <c r="G66" s="5" t="s">
        <v>68</v>
      </c>
      <c r="H66" s="5" t="s">
        <v>90</v>
      </c>
      <c r="I66" s="18" t="s">
        <v>93</v>
      </c>
      <c r="J66" s="18" t="s">
        <v>91</v>
      </c>
      <c r="K66" s="18" t="s">
        <v>94</v>
      </c>
      <c r="L66" s="18" t="s">
        <v>95</v>
      </c>
      <c r="M66" s="18" t="s">
        <v>96</v>
      </c>
      <c r="N66" s="5" t="s">
        <v>83</v>
      </c>
      <c r="O66" s="5" t="s">
        <v>84</v>
      </c>
      <c r="P66" s="5" t="s">
        <v>85</v>
      </c>
      <c r="Q66" s="5" t="s">
        <v>20</v>
      </c>
    </row>
    <row r="67" spans="1:17">
      <c r="A67" t="s">
        <v>21</v>
      </c>
      <c r="B67" s="16">
        <f>B3-B$13</f>
        <v>-16.1769</v>
      </c>
      <c r="C67" s="16">
        <f t="shared" ref="C67:Q75" si="2">C3-C$13</f>
        <v>0.82002754355435048</v>
      </c>
      <c r="D67" s="16">
        <f t="shared" si="2"/>
        <v>18.198899999999998</v>
      </c>
      <c r="E67" s="16">
        <f t="shared" si="2"/>
        <v>2.0118964339585261</v>
      </c>
      <c r="F67" s="16">
        <f t="shared" si="2"/>
        <v>232.63800000000001</v>
      </c>
      <c r="G67" s="16">
        <f t="shared" si="2"/>
        <v>216.46100000000001</v>
      </c>
      <c r="H67" s="16">
        <f t="shared" si="2"/>
        <v>-17.118220449819205</v>
      </c>
      <c r="I67" s="16">
        <f>-(I3-I$13)</f>
        <v>13.218267165625491</v>
      </c>
      <c r="J67" s="16">
        <f t="shared" si="2"/>
        <v>11.459198829362862</v>
      </c>
      <c r="K67" s="16">
        <f>-(K3-K$13)</f>
        <v>-5.5468491112105767</v>
      </c>
      <c r="L67" s="16">
        <f>-(L3-L$13)</f>
        <v>-3.7716941994659123</v>
      </c>
      <c r="M67" s="16">
        <f>-(M3-M$13)</f>
        <v>2.5797030965222234</v>
      </c>
      <c r="N67" s="16">
        <f t="shared" si="2"/>
        <v>0.50479391202848056</v>
      </c>
      <c r="O67" s="16">
        <f t="shared" si="2"/>
        <v>0.14605130353354201</v>
      </c>
      <c r="P67" s="16">
        <f t="shared" si="2"/>
        <v>0.35874260849493855</v>
      </c>
      <c r="Q67" s="16">
        <f t="shared" si="2"/>
        <v>19.2758</v>
      </c>
    </row>
    <row r="68" spans="1:17">
      <c r="A68" t="s">
        <v>22</v>
      </c>
      <c r="B68" s="16">
        <f t="shared" ref="B68:Q75" si="3">B4-B$13</f>
        <v>-15.9975</v>
      </c>
      <c r="C68" s="16">
        <f t="shared" si="3"/>
        <v>1.1315225435543506</v>
      </c>
      <c r="D68" s="16">
        <f t="shared" si="3"/>
        <v>15.3773</v>
      </c>
      <c r="E68" s="16">
        <f t="shared" si="3"/>
        <v>3.6631964339585323</v>
      </c>
      <c r="F68" s="16">
        <f t="shared" si="3"/>
        <v>232.761</v>
      </c>
      <c r="G68" s="16">
        <f t="shared" si="3"/>
        <v>216.76300000000001</v>
      </c>
      <c r="H68" s="16">
        <f t="shared" si="3"/>
        <v>-15.648220449819235</v>
      </c>
      <c r="I68" s="16">
        <f t="shared" ref="I68:I75" si="4">-(I4-I$13)</f>
        <v>12.842267165625458</v>
      </c>
      <c r="J68" s="16">
        <f t="shared" si="2"/>
        <v>13.234198829362867</v>
      </c>
      <c r="K68" s="16">
        <f t="shared" ref="K68:M75" si="5">-(K4-K$13)</f>
        <v>-6.7648491112105731</v>
      </c>
      <c r="L68" s="16">
        <f t="shared" si="5"/>
        <v>-6.8631941994659158</v>
      </c>
      <c r="M68" s="16">
        <f t="shared" si="5"/>
        <v>4.3313030965222197</v>
      </c>
      <c r="N68" s="16">
        <f t="shared" si="3"/>
        <v>0.51550391202848056</v>
      </c>
      <c r="O68" s="16">
        <f t="shared" si="3"/>
        <v>0.25302130353354202</v>
      </c>
      <c r="P68" s="16">
        <f t="shared" si="3"/>
        <v>0.26248260849493854</v>
      </c>
      <c r="Q68" s="16">
        <f t="shared" si="3"/>
        <v>20.037400000000002</v>
      </c>
    </row>
    <row r="69" spans="1:17">
      <c r="A69" t="s">
        <v>23</v>
      </c>
      <c r="B69" s="16">
        <f t="shared" si="3"/>
        <v>-14.331899999999999</v>
      </c>
      <c r="C69" s="16">
        <f t="shared" si="3"/>
        <v>1.7401325435543504</v>
      </c>
      <c r="D69" s="16">
        <f t="shared" si="3"/>
        <v>1.6256699999999999</v>
      </c>
      <c r="E69" s="16">
        <f t="shared" si="3"/>
        <v>3.5926964339585226</v>
      </c>
      <c r="F69" s="16">
        <f t="shared" si="3"/>
        <v>233.131</v>
      </c>
      <c r="G69" s="16">
        <f t="shared" si="3"/>
        <v>218.79900000000001</v>
      </c>
      <c r="H69" s="16">
        <f t="shared" si="3"/>
        <v>-16.426220449819198</v>
      </c>
      <c r="I69" s="16">
        <f t="shared" si="4"/>
        <v>13.363267165625473</v>
      </c>
      <c r="J69" s="16">
        <f t="shared" si="2"/>
        <v>12.05019882936287</v>
      </c>
      <c r="K69" s="16">
        <f t="shared" si="5"/>
        <v>-5.3945491112105728</v>
      </c>
      <c r="L69" s="16">
        <f t="shared" si="5"/>
        <v>-7.0054941994659146</v>
      </c>
      <c r="M69" s="16">
        <f t="shared" si="5"/>
        <v>5.15280309652222</v>
      </c>
      <c r="N69" s="16">
        <f t="shared" si="3"/>
        <v>5.9039120284802848E-3</v>
      </c>
      <c r="O69" s="16">
        <f t="shared" si="3"/>
        <v>0.26686130353354187</v>
      </c>
      <c r="P69" s="16">
        <f t="shared" si="3"/>
        <v>-0.26095739150506148</v>
      </c>
      <c r="Q69" s="16">
        <f t="shared" si="3"/>
        <v>18.752800000000001</v>
      </c>
    </row>
    <row r="70" spans="1:17">
      <c r="A70" t="s">
        <v>24</v>
      </c>
      <c r="B70" s="16">
        <f t="shared" si="3"/>
        <v>-20.567399999999999</v>
      </c>
      <c r="C70" s="16">
        <f t="shared" si="3"/>
        <v>0.57182054355435041</v>
      </c>
      <c r="D70" s="16">
        <f t="shared" si="3"/>
        <v>-21.135000000000002</v>
      </c>
      <c r="E70" s="16">
        <f t="shared" si="3"/>
        <v>-4.397903566041478</v>
      </c>
      <c r="F70" s="16">
        <f t="shared" si="3"/>
        <v>239.15299999999999</v>
      </c>
      <c r="G70" s="16">
        <f t="shared" si="3"/>
        <v>218.58600000000001</v>
      </c>
      <c r="H70" s="16">
        <f t="shared" si="3"/>
        <v>-7.0542204498192405</v>
      </c>
      <c r="I70" s="16">
        <f t="shared" si="4"/>
        <v>6.2322671656254442</v>
      </c>
      <c r="J70" s="16">
        <f t="shared" si="2"/>
        <v>2.7011988293628519</v>
      </c>
      <c r="K70" s="16">
        <f t="shared" si="5"/>
        <v>-6.2776491112105717</v>
      </c>
      <c r="L70" s="16">
        <f t="shared" si="5"/>
        <v>-5.0146941994659144</v>
      </c>
      <c r="M70" s="16">
        <f t="shared" si="5"/>
        <v>9.9843030965222219</v>
      </c>
      <c r="N70" s="16">
        <f t="shared" si="3"/>
        <v>1.8823912028480549E-2</v>
      </c>
      <c r="O70" s="16">
        <f t="shared" si="3"/>
        <v>0.16943130353354197</v>
      </c>
      <c r="P70" s="16">
        <f t="shared" si="3"/>
        <v>-0.15060539150506147</v>
      </c>
      <c r="Q70" s="16">
        <f t="shared" si="3"/>
        <v>18.8247</v>
      </c>
    </row>
    <row r="71" spans="1:17">
      <c r="A71" t="s">
        <v>25</v>
      </c>
      <c r="B71" s="16">
        <f t="shared" si="3"/>
        <v>-21.872900000000001</v>
      </c>
      <c r="C71" s="16">
        <f t="shared" si="3"/>
        <v>0.78904554355435041</v>
      </c>
      <c r="D71" s="16">
        <f t="shared" si="3"/>
        <v>-22.657699999999998</v>
      </c>
      <c r="E71" s="16">
        <f t="shared" si="3"/>
        <v>-8.5321035660414708</v>
      </c>
      <c r="F71" s="16">
        <f t="shared" si="3"/>
        <v>233.70400000000001</v>
      </c>
      <c r="G71" s="16">
        <f t="shared" si="3"/>
        <v>211.83099999999999</v>
      </c>
      <c r="H71" s="16">
        <f t="shared" si="3"/>
        <v>-11.573220449819246</v>
      </c>
      <c r="I71" s="16">
        <f t="shared" si="4"/>
        <v>8.3722671656254875</v>
      </c>
      <c r="J71" s="16">
        <f t="shared" si="2"/>
        <v>6.3751988293628585</v>
      </c>
      <c r="K71" s="16">
        <f t="shared" si="5"/>
        <v>-11.706449111210574</v>
      </c>
      <c r="L71" s="16">
        <f t="shared" si="5"/>
        <v>1.5806058005340873</v>
      </c>
      <c r="M71" s="16">
        <f t="shared" si="5"/>
        <v>7.7403030965222221</v>
      </c>
      <c r="N71" s="16">
        <f t="shared" si="3"/>
        <v>-0.29643608797151955</v>
      </c>
      <c r="O71" s="16">
        <f t="shared" si="3"/>
        <v>-5.8788696466458124E-2</v>
      </c>
      <c r="P71" s="16">
        <f t="shared" si="3"/>
        <v>-0.23764939150506148</v>
      </c>
      <c r="Q71" s="16">
        <f t="shared" si="3"/>
        <v>17.187000000000001</v>
      </c>
    </row>
    <row r="72" spans="1:17">
      <c r="A72" t="s">
        <v>26</v>
      </c>
      <c r="B72" s="16">
        <f t="shared" si="3"/>
        <v>-20.694099999999999</v>
      </c>
      <c r="C72" s="16">
        <f t="shared" si="3"/>
        <v>7.4464525435543498</v>
      </c>
      <c r="D72" s="16">
        <f t="shared" si="3"/>
        <v>-28.136299999999999</v>
      </c>
      <c r="E72" s="16">
        <f t="shared" si="3"/>
        <v>-7.5511035660414763</v>
      </c>
      <c r="F72" s="16">
        <f t="shared" si="3"/>
        <v>234.179</v>
      </c>
      <c r="G72" s="16">
        <f t="shared" si="3"/>
        <v>213.48500000000001</v>
      </c>
      <c r="H72" s="16">
        <f t="shared" si="3"/>
        <v>-7.9562204498192273</v>
      </c>
      <c r="I72" s="16">
        <f t="shared" si="4"/>
        <v>4.3102671656254756</v>
      </c>
      <c r="J72" s="16">
        <f t="shared" si="2"/>
        <v>7.3991988293628594</v>
      </c>
      <c r="K72" s="16">
        <f t="shared" si="5"/>
        <v>-11.303749111210571</v>
      </c>
      <c r="L72" s="16">
        <f t="shared" si="5"/>
        <v>-0.19559419946591561</v>
      </c>
      <c r="M72" s="16">
        <f t="shared" si="5"/>
        <v>15.193003096522222</v>
      </c>
      <c r="N72" s="16">
        <f t="shared" si="3"/>
        <v>-5.0906087971519742E-2</v>
      </c>
      <c r="O72" s="16">
        <f t="shared" si="3"/>
        <v>2.4913035335418776E-3</v>
      </c>
      <c r="P72" s="16">
        <f t="shared" si="3"/>
        <v>-5.3405391505061517E-2</v>
      </c>
      <c r="Q72" s="16">
        <f t="shared" si="3"/>
        <v>17.314599999999999</v>
      </c>
    </row>
    <row r="73" spans="1:17">
      <c r="A73" t="s">
        <v>27</v>
      </c>
      <c r="B73" s="16">
        <f t="shared" si="3"/>
        <v>-21.935700000000001</v>
      </c>
      <c r="C73" s="16">
        <f t="shared" si="3"/>
        <v>1.8948625435543505</v>
      </c>
      <c r="D73" s="16">
        <f t="shared" si="3"/>
        <v>-23.8263</v>
      </c>
      <c r="E73" s="16">
        <f t="shared" si="3"/>
        <v>-1.6868035660414762</v>
      </c>
      <c r="F73" s="16">
        <f t="shared" si="3"/>
        <v>236.44399999999999</v>
      </c>
      <c r="G73" s="16">
        <f t="shared" si="3"/>
        <v>214.50800000000001</v>
      </c>
      <c r="H73" s="16">
        <f t="shared" si="3"/>
        <v>-5.2032204498192414</v>
      </c>
      <c r="I73" s="16">
        <f t="shared" si="4"/>
        <v>5.3292671656254811</v>
      </c>
      <c r="J73" s="16">
        <f t="shared" si="2"/>
        <v>5.5721988293628613</v>
      </c>
      <c r="K73" s="16">
        <f t="shared" si="5"/>
        <v>-7.3843491112105752</v>
      </c>
      <c r="L73" s="16">
        <f t="shared" si="5"/>
        <v>0.90820580053408406</v>
      </c>
      <c r="M73" s="16">
        <f t="shared" si="5"/>
        <v>2.6733030965222184</v>
      </c>
      <c r="N73" s="16">
        <f t="shared" si="3"/>
        <v>0.22317391202848036</v>
      </c>
      <c r="O73" s="16">
        <f t="shared" si="3"/>
        <v>-7.2586964664580478E-3</v>
      </c>
      <c r="P73" s="16">
        <f t="shared" si="3"/>
        <v>0.23043260849493841</v>
      </c>
      <c r="Q73" s="16">
        <f t="shared" si="3"/>
        <v>18.642199999999999</v>
      </c>
    </row>
    <row r="74" spans="1:17">
      <c r="A74" t="s">
        <v>28</v>
      </c>
      <c r="B74" s="16">
        <f t="shared" si="3"/>
        <v>-10.815300000000001</v>
      </c>
      <c r="C74" s="16">
        <f t="shared" si="3"/>
        <v>1.4863525435543505</v>
      </c>
      <c r="D74" s="16">
        <f t="shared" si="3"/>
        <v>-12.2865</v>
      </c>
      <c r="E74" s="16">
        <f t="shared" si="3"/>
        <v>3.9849964339585284</v>
      </c>
      <c r="F74" s="16">
        <f t="shared" si="3"/>
        <v>230.328</v>
      </c>
      <c r="G74" s="16"/>
      <c r="H74" s="16">
        <f t="shared" si="3"/>
        <v>-1.5152204498191963</v>
      </c>
      <c r="I74" s="16">
        <f t="shared" si="4"/>
        <v>1.7772671656254602</v>
      </c>
      <c r="J74" s="16">
        <f t="shared" si="2"/>
        <v>14.858198829362863</v>
      </c>
      <c r="K74" s="16">
        <f t="shared" si="5"/>
        <v>-11.135549111210572</v>
      </c>
      <c r="L74" s="16">
        <f t="shared" si="5"/>
        <v>-6.0541941994659112</v>
      </c>
      <c r="M74" s="16">
        <f t="shared" si="5"/>
        <v>3.5554030965222196</v>
      </c>
      <c r="N74" s="16">
        <f t="shared" si="3"/>
        <v>0.17767391202848026</v>
      </c>
      <c r="O74" s="16">
        <f t="shared" si="3"/>
        <v>0.23788130353354187</v>
      </c>
      <c r="P74" s="16">
        <f t="shared" si="3"/>
        <v>-6.0201391505061541E-2</v>
      </c>
      <c r="Q74" s="16">
        <f t="shared" si="3"/>
        <v>19.151800000000001</v>
      </c>
    </row>
    <row r="75" spans="1:17">
      <c r="A75" t="s">
        <v>29</v>
      </c>
      <c r="B75" s="16">
        <f t="shared" si="3"/>
        <v>-28.0624</v>
      </c>
      <c r="C75" s="16">
        <f t="shared" si="3"/>
        <v>0.45495954355435037</v>
      </c>
      <c r="D75" s="16">
        <f t="shared" si="3"/>
        <v>-28.513100000000001</v>
      </c>
      <c r="E75" s="16">
        <f t="shared" si="3"/>
        <v>-9.2248035660414729</v>
      </c>
      <c r="F75" s="16">
        <f t="shared" si="3"/>
        <v>245.18600000000001</v>
      </c>
      <c r="G75" s="16">
        <f t="shared" si="3"/>
        <v>217.124</v>
      </c>
      <c r="H75" s="16">
        <f t="shared" si="3"/>
        <v>-10.322220449819213</v>
      </c>
      <c r="I75" s="16">
        <f t="shared" si="4"/>
        <v>2.7362671656254633</v>
      </c>
      <c r="J75" s="16">
        <f t="shared" si="2"/>
        <v>11.91919882936287</v>
      </c>
      <c r="K75" s="16">
        <f t="shared" si="5"/>
        <v>-13.558249111210571</v>
      </c>
      <c r="L75" s="16">
        <f t="shared" si="5"/>
        <v>-2.857694199465918</v>
      </c>
      <c r="M75" s="16">
        <f t="shared" si="5"/>
        <v>12.537303096522219</v>
      </c>
      <c r="N75" s="16">
        <f t="shared" si="3"/>
        <v>5.3803912028480561E-2</v>
      </c>
      <c r="O75" s="16">
        <f t="shared" si="3"/>
        <v>8.9421303533541829E-2</v>
      </c>
      <c r="P75" s="16">
        <f t="shared" si="3"/>
        <v>-3.5612391505061569E-2</v>
      </c>
      <c r="Q75" s="16">
        <f t="shared" si="3"/>
        <v>17.7776</v>
      </c>
    </row>
    <row r="76" spans="1:17">
      <c r="A76" t="s">
        <v>92</v>
      </c>
      <c r="B76" s="16">
        <f>B15-B13</f>
        <v>-18.939344444444444</v>
      </c>
      <c r="C76" s="16">
        <f t="shared" ref="C76:Q76" si="6">C15-C13</f>
        <v>1.8150195435543504</v>
      </c>
      <c r="D76" s="16">
        <f t="shared" si="6"/>
        <v>-11.26144777777778</v>
      </c>
      <c r="E76" s="16">
        <f t="shared" si="6"/>
        <v>-2.0155480104859151</v>
      </c>
      <c r="F76" s="16">
        <f t="shared" si="6"/>
        <v>235.28044444444444</v>
      </c>
      <c r="G76" s="16">
        <f t="shared" si="6"/>
        <v>215.94462500000003</v>
      </c>
      <c r="H76" s="16">
        <f t="shared" si="6"/>
        <v>-10.31299822759695</v>
      </c>
      <c r="I76" s="16">
        <f>-(I15-I$13)</f>
        <v>7.5757116100699022</v>
      </c>
      <c r="J76" s="16">
        <f>J15-J$13</f>
        <v>9.5076432738073322</v>
      </c>
      <c r="K76" s="16">
        <f>-(K15-K$13)</f>
        <v>-8.7858046667661398</v>
      </c>
      <c r="L76" s="16">
        <f>-(L15-L$13)</f>
        <v>-3.252638643910359</v>
      </c>
      <c r="M76" s="16">
        <f>-(M15-M$13)</f>
        <v>7.083047540966664</v>
      </c>
      <c r="N76" s="16">
        <f t="shared" si="6"/>
        <v>0.12803724536181393</v>
      </c>
      <c r="O76" s="16">
        <f t="shared" si="6"/>
        <v>0.12212352575576446</v>
      </c>
      <c r="P76" s="16">
        <f t="shared" si="6"/>
        <v>5.9140529393828523E-3</v>
      </c>
      <c r="Q76" s="16">
        <f t="shared" si="6"/>
        <v>18.551544444444446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8"/>
  <sheetViews>
    <sheetView topLeftCell="A2" zoomScale="150" zoomScaleNormal="150" workbookViewId="0">
      <selection activeCell="P12" sqref="P12"/>
    </sheetView>
  </sheetViews>
  <sheetFormatPr defaultColWidth="11" defaultRowHeight="15.75"/>
  <sheetData>
    <row r="1" spans="1:17">
      <c r="A1" t="s">
        <v>33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63">
      <c r="A2" s="2" t="s">
        <v>33</v>
      </c>
      <c r="B2" s="5" t="s">
        <v>69</v>
      </c>
      <c r="C2" s="5" t="s">
        <v>70</v>
      </c>
      <c r="D2" s="5" t="s">
        <v>71</v>
      </c>
      <c r="E2" s="5" t="s">
        <v>72</v>
      </c>
      <c r="F2" s="5" t="s">
        <v>73</v>
      </c>
      <c r="G2" s="5" t="s">
        <v>68</v>
      </c>
      <c r="H2" s="5" t="s">
        <v>80</v>
      </c>
      <c r="I2" s="5" t="s">
        <v>78</v>
      </c>
      <c r="J2" s="5" t="s">
        <v>81</v>
      </c>
      <c r="K2" s="5" t="s">
        <v>79</v>
      </c>
      <c r="L2" s="5" t="s">
        <v>74</v>
      </c>
      <c r="M2" s="5" t="s">
        <v>75</v>
      </c>
      <c r="N2" s="5" t="s">
        <v>17</v>
      </c>
      <c r="O2" s="5" t="s">
        <v>18</v>
      </c>
      <c r="P2" s="5" t="s">
        <v>19</v>
      </c>
      <c r="Q2" s="5" t="s">
        <v>20</v>
      </c>
    </row>
    <row r="3" spans="1:17">
      <c r="A3" t="s">
        <v>21</v>
      </c>
      <c r="B3" s="3">
        <v>42.732199999999999</v>
      </c>
      <c r="C3" s="3">
        <v>3.5108600000000001</v>
      </c>
      <c r="D3" s="3">
        <v>1.5109399999999999</v>
      </c>
      <c r="E3" s="3">
        <v>153.21199999999999</v>
      </c>
      <c r="F3" s="3">
        <v>256.995</v>
      </c>
      <c r="G3" s="3">
        <v>299.72699999999998</v>
      </c>
      <c r="H3" s="3">
        <v>390.49200000000002</v>
      </c>
      <c r="I3" s="3">
        <v>451.13799999999998</v>
      </c>
      <c r="J3" s="3">
        <v>227.12</v>
      </c>
      <c r="K3" s="3">
        <v>13.2616</v>
      </c>
      <c r="L3" s="3">
        <v>139.31</v>
      </c>
      <c r="M3" s="3">
        <v>10.390499999999999</v>
      </c>
      <c r="N3" s="4">
        <v>3.5510700000000002</v>
      </c>
      <c r="O3" s="4">
        <v>4.8798899999999996</v>
      </c>
      <c r="P3" s="4">
        <v>-1.3288199999999999</v>
      </c>
      <c r="Q3" s="3">
        <v>38.397500000000001</v>
      </c>
    </row>
    <row r="4" spans="1:17">
      <c r="A4" t="s">
        <v>22</v>
      </c>
      <c r="B4" s="3">
        <v>45.0336</v>
      </c>
      <c r="C4" s="3">
        <v>10.938700000000001</v>
      </c>
      <c r="D4" s="3">
        <v>1.1720299999999999E-2</v>
      </c>
      <c r="E4" s="3">
        <v>156.85499999999999</v>
      </c>
      <c r="F4" s="3">
        <v>257.95100000000002</v>
      </c>
      <c r="G4" s="3">
        <v>302.98500000000001</v>
      </c>
      <c r="H4" s="3">
        <v>391.31400000000002</v>
      </c>
      <c r="I4" s="3">
        <v>451.12299999999999</v>
      </c>
      <c r="J4" s="3">
        <v>230.06700000000001</v>
      </c>
      <c r="K4" s="3">
        <v>13.403</v>
      </c>
      <c r="L4" s="3">
        <v>134.62100000000001</v>
      </c>
      <c r="M4" s="3">
        <v>11.295299999999999</v>
      </c>
      <c r="N4" s="4">
        <v>3.5148299999999999</v>
      </c>
      <c r="O4" s="4">
        <v>4.7156799999999999</v>
      </c>
      <c r="P4" s="4">
        <v>-1.20085</v>
      </c>
      <c r="Q4" s="3">
        <v>40.521999999999998</v>
      </c>
    </row>
    <row r="5" spans="1:17">
      <c r="A5" t="s">
        <v>23</v>
      </c>
      <c r="B5" s="3">
        <v>46.331400000000002</v>
      </c>
      <c r="C5" s="3">
        <v>32.340200000000003</v>
      </c>
      <c r="D5" s="3">
        <v>-2.1311</v>
      </c>
      <c r="E5" s="3">
        <v>160.804</v>
      </c>
      <c r="F5" s="3">
        <v>263.08600000000001</v>
      </c>
      <c r="G5" s="3">
        <v>309.41699999999997</v>
      </c>
      <c r="H5" s="3">
        <v>390.04500000000002</v>
      </c>
      <c r="I5" s="3">
        <v>451.83600000000001</v>
      </c>
      <c r="J5" s="3">
        <v>236.41499999999999</v>
      </c>
      <c r="K5" s="3">
        <v>13.8192</v>
      </c>
      <c r="L5" s="3">
        <v>118.07</v>
      </c>
      <c r="M5" s="3">
        <v>10.393599999999999</v>
      </c>
      <c r="N5" s="4">
        <v>3.5850900000000001</v>
      </c>
      <c r="O5" s="4">
        <v>4.1555799999999996</v>
      </c>
      <c r="P5" s="4">
        <v>-0.57049399999999995</v>
      </c>
      <c r="Q5" s="3">
        <v>38.316499999999998</v>
      </c>
    </row>
    <row r="6" spans="1:17">
      <c r="A6" t="s">
        <v>24</v>
      </c>
      <c r="B6" s="3">
        <v>45.677799999999998</v>
      </c>
      <c r="C6" s="3">
        <v>15.6892</v>
      </c>
      <c r="D6" s="3">
        <v>29.988600000000002</v>
      </c>
      <c r="E6" s="3">
        <v>162.26400000000001</v>
      </c>
      <c r="F6" s="3">
        <v>266.55900000000003</v>
      </c>
      <c r="G6" s="3">
        <v>312.23700000000002</v>
      </c>
      <c r="H6" s="3">
        <v>399.387</v>
      </c>
      <c r="I6" s="3">
        <v>455.072</v>
      </c>
      <c r="J6" s="3">
        <v>230.75399999999999</v>
      </c>
      <c r="K6" s="3">
        <v>12.8057</v>
      </c>
      <c r="L6" s="3">
        <v>133.75700000000001</v>
      </c>
      <c r="M6" s="3">
        <v>12.817299999999999</v>
      </c>
      <c r="N6" s="4">
        <v>3.7391299999999998</v>
      </c>
      <c r="O6" s="4">
        <v>4.6211799999999998</v>
      </c>
      <c r="P6" s="4">
        <v>-0.88205</v>
      </c>
      <c r="Q6" s="3">
        <v>37.468800000000002</v>
      </c>
    </row>
    <row r="7" spans="1:17">
      <c r="A7" t="s">
        <v>25</v>
      </c>
      <c r="B7" s="3">
        <v>45.779299999999999</v>
      </c>
      <c r="C7" s="3">
        <v>9.0618599999999994</v>
      </c>
      <c r="D7" s="3">
        <v>36.717399999999998</v>
      </c>
      <c r="E7" s="3">
        <v>158.18700000000001</v>
      </c>
      <c r="F7" s="3">
        <v>263.17500000000001</v>
      </c>
      <c r="G7" s="3">
        <v>308.95400000000001</v>
      </c>
      <c r="H7" s="3">
        <v>396.05099999999999</v>
      </c>
      <c r="I7" s="3">
        <v>453.62400000000002</v>
      </c>
      <c r="J7" s="3">
        <v>227.65</v>
      </c>
      <c r="K7" s="3">
        <v>11.89</v>
      </c>
      <c r="L7" s="3">
        <v>133.274</v>
      </c>
      <c r="M7" s="3">
        <v>15.8507</v>
      </c>
      <c r="N7" s="4">
        <v>3.7042099999999998</v>
      </c>
      <c r="O7" s="4">
        <v>4.6044900000000002</v>
      </c>
      <c r="P7" s="4">
        <v>-0.90028300000000006</v>
      </c>
      <c r="Q7" s="3">
        <v>36.515999999999998</v>
      </c>
    </row>
    <row r="8" spans="1:17">
      <c r="A8" t="s">
        <v>26</v>
      </c>
      <c r="B8" s="3">
        <v>46.818800000000003</v>
      </c>
      <c r="C8" s="3">
        <v>16.343299999999999</v>
      </c>
      <c r="D8" s="3">
        <v>30.4755</v>
      </c>
      <c r="E8" s="3">
        <v>157.96700000000001</v>
      </c>
      <c r="F8" s="3">
        <v>263.27300000000002</v>
      </c>
      <c r="G8" s="3">
        <v>310.09199999999998</v>
      </c>
      <c r="H8" s="3">
        <v>398.57900000000001</v>
      </c>
      <c r="I8" s="3">
        <v>457.12099999999998</v>
      </c>
      <c r="J8" s="3">
        <v>228.16800000000001</v>
      </c>
      <c r="K8" s="3">
        <v>11.658799999999999</v>
      </c>
      <c r="L8" s="3">
        <v>131.846</v>
      </c>
      <c r="M8" s="3">
        <v>9.7778100000000006</v>
      </c>
      <c r="N8" s="4">
        <v>3.9221400000000002</v>
      </c>
      <c r="O8" s="4">
        <v>4.5549499999999998</v>
      </c>
      <c r="P8" s="4">
        <v>-0.63281200000000004</v>
      </c>
      <c r="Q8" s="3">
        <v>36.597900000000003</v>
      </c>
    </row>
    <row r="9" spans="1:17">
      <c r="A9" t="s">
        <v>27</v>
      </c>
      <c r="B9" s="3">
        <v>52.351500000000001</v>
      </c>
      <c r="C9" s="3">
        <v>29.520399999999999</v>
      </c>
      <c r="D9" s="3">
        <v>22.831099999999999</v>
      </c>
      <c r="E9" s="3">
        <v>170.327</v>
      </c>
      <c r="F9" s="3">
        <v>267.44099999999997</v>
      </c>
      <c r="G9" s="3">
        <v>319.79199999999997</v>
      </c>
      <c r="H9" s="3">
        <v>398.02</v>
      </c>
      <c r="I9" s="3">
        <v>455.56299999999999</v>
      </c>
      <c r="J9" s="3">
        <v>243.726</v>
      </c>
      <c r="K9" s="3">
        <v>15.8565</v>
      </c>
      <c r="L9" s="3">
        <v>132.85300000000001</v>
      </c>
      <c r="M9" s="3">
        <v>7.9537000000000004</v>
      </c>
      <c r="N9" s="4">
        <v>3.93357</v>
      </c>
      <c r="O9" s="4">
        <v>4.67746</v>
      </c>
      <c r="P9" s="4">
        <v>-0.74388600000000005</v>
      </c>
      <c r="Q9" s="3">
        <v>38.439599999999999</v>
      </c>
    </row>
    <row r="10" spans="1:17">
      <c r="A10" t="s">
        <v>28</v>
      </c>
      <c r="B10" s="3">
        <v>57.466000000000001</v>
      </c>
      <c r="C10" s="3">
        <v>13.6098</v>
      </c>
      <c r="D10" s="3">
        <v>43.829500000000003</v>
      </c>
      <c r="E10" s="3">
        <v>165.25899999999999</v>
      </c>
      <c r="F10" s="3">
        <v>256.10300000000001</v>
      </c>
      <c r="G10" s="3"/>
      <c r="H10" s="3">
        <v>398.44200000000001</v>
      </c>
      <c r="I10" s="3">
        <v>455.34800000000001</v>
      </c>
      <c r="J10" s="3">
        <v>237.91900000000001</v>
      </c>
      <c r="K10" s="3">
        <v>15.754300000000001</v>
      </c>
      <c r="L10" s="3">
        <v>140.428</v>
      </c>
      <c r="M10" s="3">
        <v>11.220700000000001</v>
      </c>
      <c r="N10" s="4">
        <v>3.8271799999999998</v>
      </c>
      <c r="O10" s="4">
        <v>4.9441600000000001</v>
      </c>
      <c r="P10" s="4">
        <v>-1.1169800000000001</v>
      </c>
      <c r="Q10" s="3">
        <v>38.404299999999999</v>
      </c>
    </row>
    <row r="11" spans="1:17">
      <c r="A11" t="s">
        <v>29</v>
      </c>
      <c r="B11" s="3">
        <v>27.765000000000001</v>
      </c>
      <c r="C11" s="3">
        <v>-19.895199999999999</v>
      </c>
      <c r="D11" s="3">
        <v>47.660200000000003</v>
      </c>
      <c r="E11" s="3">
        <v>152.566</v>
      </c>
      <c r="F11" s="3">
        <v>273.60700000000003</v>
      </c>
      <c r="G11" s="3">
        <v>301.37200000000001</v>
      </c>
      <c r="H11" s="3">
        <v>399.536</v>
      </c>
      <c r="I11" s="3">
        <v>456.66399999999999</v>
      </c>
      <c r="J11" s="3">
        <v>221.02</v>
      </c>
      <c r="K11" s="3">
        <v>11.326000000000001</v>
      </c>
      <c r="L11" s="3">
        <v>152.857</v>
      </c>
      <c r="M11" s="3">
        <v>19.604600000000001</v>
      </c>
      <c r="N11" s="4">
        <v>4.5351999999999997</v>
      </c>
      <c r="O11" s="4">
        <v>5.2679499999999999</v>
      </c>
      <c r="P11" s="4">
        <v>-0.73275199999999996</v>
      </c>
      <c r="Q11" s="3">
        <v>37.157499999999999</v>
      </c>
    </row>
    <row r="12" spans="1:17">
      <c r="A12" t="s">
        <v>30</v>
      </c>
      <c r="B12" s="3">
        <v>51.611899999999999</v>
      </c>
      <c r="C12" s="3"/>
      <c r="D12" s="3"/>
      <c r="E12" s="3">
        <v>167.85400000000001</v>
      </c>
      <c r="F12" s="3">
        <v>261.46600000000001</v>
      </c>
      <c r="G12" s="3">
        <v>313.07799999999997</v>
      </c>
      <c r="H12" s="3">
        <v>402.42200000000003</v>
      </c>
      <c r="I12" s="3">
        <v>454.58600000000001</v>
      </c>
      <c r="J12" s="3">
        <v>232.28200000000001</v>
      </c>
      <c r="K12" s="3">
        <v>12.264900000000001</v>
      </c>
      <c r="L12" s="3"/>
      <c r="M12" s="3"/>
      <c r="N12" s="4">
        <v>3.0944799999999999</v>
      </c>
      <c r="O12" s="4"/>
      <c r="P12" s="4"/>
      <c r="Q12" s="3">
        <v>38.438299999999998</v>
      </c>
    </row>
    <row r="17" spans="4:4">
      <c r="D17" t="s">
        <v>76</v>
      </c>
    </row>
    <row r="18" spans="4:4">
      <c r="D18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D24" sqref="D24"/>
    </sheetView>
  </sheetViews>
  <sheetFormatPr defaultColWidth="11" defaultRowHeight="15.75"/>
  <cols>
    <col min="1" max="1" width="17.125" customWidth="1"/>
    <col min="8" max="8" width="15.625" customWidth="1"/>
  </cols>
  <sheetData>
    <row r="1" spans="1:8">
      <c r="A1" t="s">
        <v>67</v>
      </c>
    </row>
    <row r="4" spans="1:8" ht="21">
      <c r="A4" s="6" t="s">
        <v>35</v>
      </c>
      <c r="B4" s="6"/>
      <c r="C4" s="6" t="s">
        <v>36</v>
      </c>
      <c r="D4" s="6" t="s">
        <v>37</v>
      </c>
      <c r="E4" s="6" t="s">
        <v>38</v>
      </c>
      <c r="F4" s="6" t="s">
        <v>37</v>
      </c>
      <c r="G4" s="7" t="s">
        <v>39</v>
      </c>
      <c r="H4" s="6" t="s">
        <v>21</v>
      </c>
    </row>
    <row r="5" spans="1:8" ht="21">
      <c r="A5" s="8" t="s">
        <v>40</v>
      </c>
      <c r="B5" s="8" t="s">
        <v>41</v>
      </c>
      <c r="C5" s="8">
        <v>340</v>
      </c>
      <c r="D5" s="9">
        <v>0.5</v>
      </c>
      <c r="E5" s="8">
        <v>340</v>
      </c>
      <c r="F5" s="10">
        <v>0.5</v>
      </c>
      <c r="G5" s="11">
        <v>340</v>
      </c>
      <c r="H5" s="11">
        <v>340.41399999999999</v>
      </c>
    </row>
    <row r="6" spans="1:8" ht="21">
      <c r="A6" s="8" t="s">
        <v>42</v>
      </c>
      <c r="B6" s="8" t="s">
        <v>43</v>
      </c>
      <c r="C6" s="8">
        <v>100</v>
      </c>
      <c r="D6" s="9">
        <v>5</v>
      </c>
      <c r="E6" s="8">
        <v>98</v>
      </c>
      <c r="F6" s="10">
        <v>2</v>
      </c>
      <c r="G6" s="11">
        <v>100</v>
      </c>
      <c r="H6" s="11">
        <v>106.04799999999997</v>
      </c>
    </row>
    <row r="7" spans="1:8" ht="21">
      <c r="A7" s="8" t="s">
        <v>44</v>
      </c>
      <c r="B7" s="8" t="s">
        <v>45</v>
      </c>
      <c r="C7" s="8">
        <v>238</v>
      </c>
      <c r="D7" s="9">
        <v>2</v>
      </c>
      <c r="E7" s="8">
        <v>239</v>
      </c>
      <c r="F7" s="10">
        <v>2</v>
      </c>
      <c r="G7" s="11">
        <v>240</v>
      </c>
      <c r="H7" s="11">
        <v>238.38900000000001</v>
      </c>
    </row>
    <row r="8" spans="1:8" ht="21">
      <c r="A8" s="8" t="s">
        <v>46</v>
      </c>
      <c r="B8" s="8" t="s">
        <v>62</v>
      </c>
      <c r="C8" s="8">
        <v>344</v>
      </c>
      <c r="D8" s="9">
        <v>7</v>
      </c>
      <c r="E8" s="8">
        <v>339</v>
      </c>
      <c r="F8" s="10">
        <v>4</v>
      </c>
      <c r="G8" s="11">
        <v>345</v>
      </c>
      <c r="H8" s="11">
        <v>332.11099999999999</v>
      </c>
    </row>
    <row r="9" spans="1:8" ht="21">
      <c r="A9" s="8" t="s">
        <v>47</v>
      </c>
      <c r="B9" s="8" t="s">
        <v>63</v>
      </c>
      <c r="C9" s="8">
        <v>190</v>
      </c>
      <c r="D9" s="9">
        <v>6</v>
      </c>
      <c r="E9" s="8">
        <v>187</v>
      </c>
      <c r="F9" s="10">
        <v>3</v>
      </c>
      <c r="G9" s="11">
        <v>186</v>
      </c>
      <c r="H9" s="11">
        <v>186.03899999999999</v>
      </c>
    </row>
    <row r="10" spans="1:8" ht="21">
      <c r="A10" s="8" t="s">
        <v>48</v>
      </c>
      <c r="B10" s="8" t="s">
        <v>64</v>
      </c>
      <c r="C10" s="8">
        <v>398</v>
      </c>
      <c r="D10" s="9">
        <v>6</v>
      </c>
      <c r="E10" s="8">
        <v>400</v>
      </c>
      <c r="F10" s="10">
        <v>4</v>
      </c>
      <c r="G10" s="11">
        <v>398</v>
      </c>
      <c r="H10" s="11">
        <v>393.92099999999999</v>
      </c>
    </row>
    <row r="11" spans="1:8" ht="42">
      <c r="A11" s="12" t="s">
        <v>49</v>
      </c>
      <c r="B11" s="8" t="s">
        <v>65</v>
      </c>
      <c r="C11" s="8">
        <v>22</v>
      </c>
      <c r="D11" s="9">
        <v>2</v>
      </c>
      <c r="E11" s="8">
        <v>22</v>
      </c>
      <c r="F11" s="10">
        <v>1</v>
      </c>
      <c r="G11" s="11">
        <v>24</v>
      </c>
      <c r="H11" s="11">
        <v>23.181999999999988</v>
      </c>
    </row>
    <row r="12" spans="1:8" ht="21">
      <c r="A12" s="8" t="s">
        <v>50</v>
      </c>
      <c r="B12" s="8" t="s">
        <v>51</v>
      </c>
      <c r="C12" s="8">
        <v>21</v>
      </c>
      <c r="D12" s="9">
        <v>5</v>
      </c>
      <c r="E12" s="8">
        <v>23</v>
      </c>
      <c r="F12" s="10">
        <v>3</v>
      </c>
      <c r="G12" s="11">
        <v>24</v>
      </c>
      <c r="H12" s="11">
        <v>19.304200000000002</v>
      </c>
    </row>
    <row r="13" spans="1:8" ht="21">
      <c r="A13" s="8" t="s">
        <v>52</v>
      </c>
      <c r="B13" s="8" t="s">
        <v>53</v>
      </c>
      <c r="C13" s="8">
        <v>77</v>
      </c>
      <c r="D13" s="9">
        <v>7</v>
      </c>
      <c r="E13" s="8">
        <v>80</v>
      </c>
      <c r="F13" s="10">
        <v>4</v>
      </c>
      <c r="G13" s="11">
        <v>78</v>
      </c>
      <c r="H13" s="11">
        <v>86.217562083562427</v>
      </c>
    </row>
    <row r="14" spans="1:8" ht="21">
      <c r="A14" s="8" t="s">
        <v>54</v>
      </c>
      <c r="B14" s="8" t="s">
        <v>55</v>
      </c>
      <c r="C14" s="8">
        <v>75</v>
      </c>
      <c r="D14" s="9">
        <v>7</v>
      </c>
      <c r="E14" s="8">
        <v>80</v>
      </c>
      <c r="F14" s="10">
        <v>4</v>
      </c>
      <c r="G14" s="11">
        <v>78</v>
      </c>
      <c r="H14" s="11">
        <v>86.238699999999994</v>
      </c>
    </row>
    <row r="15" spans="1:8" ht="21">
      <c r="A15" s="8" t="s">
        <v>56</v>
      </c>
      <c r="B15" s="8" t="s">
        <v>57</v>
      </c>
      <c r="C15" s="8">
        <v>0.6</v>
      </c>
      <c r="D15" s="9">
        <v>0.4</v>
      </c>
      <c r="E15" s="8">
        <v>0.91</v>
      </c>
      <c r="F15" s="10"/>
      <c r="G15" s="13">
        <v>7</v>
      </c>
      <c r="H15" s="13">
        <v>-4.495900000000006</v>
      </c>
    </row>
    <row r="16" spans="1:8" ht="21">
      <c r="A16" s="8" t="s">
        <v>58</v>
      </c>
      <c r="B16" s="8" t="s">
        <v>59</v>
      </c>
      <c r="C16" s="8">
        <v>0</v>
      </c>
      <c r="D16" s="8">
        <v>2</v>
      </c>
      <c r="E16" s="8">
        <v>0</v>
      </c>
      <c r="F16" s="8">
        <v>0.3</v>
      </c>
      <c r="G16" s="11"/>
      <c r="H16" s="14">
        <v>0.18268416000000001</v>
      </c>
    </row>
    <row r="17" spans="1:8" ht="21">
      <c r="A17" s="8" t="s">
        <v>60</v>
      </c>
      <c r="B17" s="8" t="s">
        <v>61</v>
      </c>
      <c r="C17" s="8">
        <v>-0.7</v>
      </c>
      <c r="D17" s="8">
        <v>4</v>
      </c>
      <c r="E17" s="8">
        <v>0</v>
      </c>
      <c r="F17" s="8">
        <v>0.3</v>
      </c>
      <c r="G17" s="7"/>
      <c r="H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Global</vt:lpstr>
      <vt:lpstr>Ocean</vt:lpstr>
      <vt:lpstr>Land</vt:lpstr>
      <vt:lpstr>Tropics Ocean (30)</vt:lpstr>
      <vt:lpstr>NEWS TM Table</vt:lpstr>
      <vt:lpstr>Global!Print_Area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Bosilovich</dc:creator>
  <cp:lastModifiedBy>Michael Bosilovich</cp:lastModifiedBy>
  <cp:lastPrinted>2018-06-05T17:51:46Z</cp:lastPrinted>
  <dcterms:created xsi:type="dcterms:W3CDTF">2018-05-29T00:55:03Z</dcterms:created>
  <dcterms:modified xsi:type="dcterms:W3CDTF">2018-06-12T12:38:23Z</dcterms:modified>
</cp:coreProperties>
</file>